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425" windowHeight="104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<sst xmlns="http://schemas.openxmlformats.org/spreadsheetml/2006/main" count="130" uniqueCount="29">
  <si>
    <t xml:space="preserve">İqtisadi fəaliyyət / mülkiyyət növləri
Economic activity / ownership types </t>
  </si>
  <si>
    <t>Cəmi
Total</t>
  </si>
  <si>
    <t>Mikro
Micro</t>
  </si>
  <si>
    <t>Kiçik
Small</t>
  </si>
  <si>
    <t>Orta
Medium</t>
  </si>
  <si>
    <t>İqtisadi fəaliyyət növləri üzrə cəmi 
Total for types of economic activity</t>
  </si>
  <si>
    <t>o cümlədən: 
of which:</t>
  </si>
  <si>
    <t xml:space="preserve"> dövlət mülkiyyəti                           
 state owned</t>
  </si>
  <si>
    <t xml:space="preserve"> qeyri-dövlət mülkiyyəti                
 non-state owned</t>
  </si>
  <si>
    <t>xüsusi mülkiyyət                 
privately owned</t>
  </si>
  <si>
    <t>xarici mülkiyyət                  
foreign owned</t>
  </si>
  <si>
    <t>birgə mülkiyyət                        
jointly owned</t>
  </si>
  <si>
    <t>Kənd təsərrüfatı, meşə təsərrüfatı və balıqçılıq
Agriculture, forestry and fishing</t>
  </si>
  <si>
    <t>Sənaye cəmi
Industry total</t>
  </si>
  <si>
    <t>Elektrik enerjisi, qaz və buxar istehsalı, bölüşdürülməsi və təchizatı
Electricity, gas and steam production, distribution and supply</t>
  </si>
  <si>
    <t>-</t>
  </si>
  <si>
    <t>Su təchizatı; tullantıların təmizlənməsi və emalı
Water supply; waste treatment and disposal</t>
  </si>
  <si>
    <t>Tikinti                               
Construction</t>
  </si>
  <si>
    <t>Ticarət; nəqliyyat vasitələrinin təmiri
Trade; repair of transport means</t>
  </si>
  <si>
    <t>Nəqliyyat və anbar təsərrüfatı 
Transportation and storage</t>
  </si>
  <si>
    <t>Turistlərin yerləşdirilməsi və ictimai iaşə
Accommodation and food service activities</t>
  </si>
  <si>
    <t>İnformasiya və rabitə
Information and communication</t>
  </si>
  <si>
    <t>Daşınmaz əmlakla əlaqədar əməliyyatlar
Real estate activities</t>
  </si>
  <si>
    <t>Təhsil                                      
Education</t>
  </si>
  <si>
    <t>Digər sahələr                              
Other branches</t>
  </si>
  <si>
    <t>Mədənçıxarma sənayesi
Mining industry</t>
  </si>
  <si>
    <t>Emal sənayesi
Manufacturing industry</t>
  </si>
  <si>
    <t>Əhaliyə səhiyyə və sosial xidmətlərin göstərilməsi         
Human health and social work</t>
  </si>
  <si>
    <t>5. The number of active micro, small and medium enterprises by economic activity and ownership types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</si>
</sst>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3" fontId="41" fillId="0" borderId="11" xfId="55" applyNumberFormat="1" applyFont="1" applyBorder="1" applyAlignment="1">
      <alignment horizontal="right"/>
      <protection/>
    </xf>
    <xf numFmtId="3" fontId="42" fillId="0" borderId="11" xfId="0" applyNumberFormat="1" applyFont="1" applyBorder="1" applyAlignment="1">
      <alignment horizontal="right"/>
    </xf>
    <xf numFmtId="3" fontId="41" fillId="0" borderId="12" xfId="55" applyNumberFormat="1" applyFont="1" applyBorder="1" applyAlignment="1">
      <alignment horizontal="right"/>
      <protection/>
    </xf>
    <xf numFmtId="3" fontId="42" fillId="0" borderId="12" xfId="0" applyNumberFormat="1" applyFont="1" applyBorder="1" applyAlignment="1">
      <alignment horizontal="right"/>
    </xf>
    <xf numFmtId="0" fontId="40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left" wrapText="1"/>
    </xf>
    <xf numFmtId="3" fontId="42" fillId="0" borderId="15" xfId="0" applyNumberFormat="1" applyFont="1" applyBorder="1" applyAlignment="1">
      <alignment horizontal="right"/>
    </xf>
    <xf numFmtId="0" fontId="43" fillId="0" borderId="16" xfId="0" applyFont="1" applyBorder="1" applyAlignment="1">
      <alignment horizontal="left" wrapText="1" indent="2"/>
    </xf>
    <xf numFmtId="3" fontId="43" fillId="0" borderId="0" xfId="55" applyNumberFormat="1" applyFont="1" applyBorder="1" applyAlignment="1">
      <alignment horizontal="right"/>
      <protection/>
    </xf>
    <xf numFmtId="3" fontId="41" fillId="0" borderId="0" xfId="0" applyNumberFormat="1" applyFont="1" applyBorder="1" applyAlignment="1">
      <alignment horizontal="right"/>
    </xf>
    <xf numFmtId="3" fontId="41" fillId="0" borderId="17" xfId="0" applyNumberFormat="1" applyFont="1" applyBorder="1" applyAlignment="1">
      <alignment horizontal="right"/>
    </xf>
    <xf numFmtId="0" fontId="40" fillId="0" borderId="16" xfId="0" applyFont="1" applyBorder="1" applyAlignment="1">
      <alignment horizontal="left" wrapText="1"/>
    </xf>
    <xf numFmtId="3" fontId="40" fillId="0" borderId="0" xfId="0" applyNumberFormat="1" applyFont="1" applyBorder="1" applyAlignment="1">
      <alignment horizontal="right"/>
    </xf>
    <xf numFmtId="3" fontId="40" fillId="0" borderId="17" xfId="0" applyNumberFormat="1" applyFont="1" applyBorder="1" applyAlignment="1">
      <alignment horizontal="right"/>
    </xf>
    <xf numFmtId="0" fontId="40" fillId="0" borderId="16" xfId="0" applyFont="1" applyBorder="1" applyAlignment="1">
      <alignment horizontal="left" wrapText="1" indent="2"/>
    </xf>
    <xf numFmtId="0" fontId="42" fillId="0" borderId="18" xfId="0" applyFont="1" applyBorder="1" applyAlignment="1">
      <alignment horizontal="left" vertical="center" wrapText="1"/>
    </xf>
    <xf numFmtId="3" fontId="42" fillId="0" borderId="19" xfId="0" applyNumberFormat="1" applyFont="1" applyBorder="1" applyAlignment="1">
      <alignment horizontal="right"/>
    </xf>
    <xf numFmtId="3" fontId="43" fillId="0" borderId="0" xfId="0" applyNumberFormat="1" applyFont="1" applyBorder="1" applyAlignment="1">
      <alignment horizontal="right"/>
    </xf>
    <xf numFmtId="3" fontId="43" fillId="0" borderId="17" xfId="0" applyNumberFormat="1" applyFont="1" applyBorder="1" applyAlignment="1">
      <alignment horizontal="right"/>
    </xf>
    <xf numFmtId="3" fontId="40" fillId="0" borderId="0" xfId="0" applyNumberFormat="1" applyFont="1" applyBorder="1" applyAlignment="1">
      <alignment/>
    </xf>
    <xf numFmtId="3" fontId="40" fillId="0" borderId="17" xfId="0" applyNumberFormat="1" applyFont="1" applyBorder="1" applyAlignment="1">
      <alignment/>
    </xf>
    <xf numFmtId="0" fontId="40" fillId="0" borderId="20" xfId="0" applyFont="1" applyBorder="1" applyAlignment="1">
      <alignment horizontal="left" wrapText="1" indent="2"/>
    </xf>
    <xf numFmtId="3" fontId="43" fillId="0" borderId="21" xfId="55" applyNumberFormat="1" applyFont="1" applyBorder="1" applyAlignment="1">
      <alignment horizontal="right"/>
      <protection/>
    </xf>
    <xf numFmtId="3" fontId="40" fillId="0" borderId="21" xfId="0" applyNumberFormat="1" applyFont="1" applyBorder="1" applyAlignment="1">
      <alignment horizontal="right"/>
    </xf>
    <xf numFmtId="3" fontId="40" fillId="0" borderId="22" xfId="0" applyNumberFormat="1" applyFont="1" applyBorder="1" applyAlignment="1">
      <alignment horizontal="right"/>
    </xf>
    <xf numFmtId="0" fontId="40" fillId="0" borderId="23" xfId="0" applyFont="1" applyBorder="1" applyAlignment="1">
      <alignment horizontal="center" vertical="center" wrapText="1" readingOrder="2"/>
    </xf>
    <xf numFmtId="0" fontId="40" fillId="0" borderId="24" xfId="0" applyFont="1" applyBorder="1" applyAlignment="1">
      <alignment horizontal="center" vertical="center" wrapText="1" readingOrder="2"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35.8515625" style="1" customWidth="1"/>
    <col min="2" max="2" width="8.421875" style="1" bestFit="1" customWidth="1"/>
    <col min="3" max="5" width="9.8515625" style="1" customWidth="1"/>
    <col min="6" max="7" width="9.7109375" style="1" customWidth="1"/>
    <col min="8" max="8" width="9.8515625" style="1" customWidth="1"/>
    <col min="9" max="9" width="8.8515625" style="1" customWidth="1"/>
    <col min="10" max="16384" width="9.140625" style="1" customWidth="1"/>
  </cols>
  <sheetData>
    <row r="1" spans="1:9" ht="27.75" customHeight="1">
      <c r="A1" s="37" t="s">
        <v>28</v>
      </c>
      <c r="B1" s="38"/>
      <c r="C1" s="38"/>
      <c r="D1" s="38"/>
      <c r="E1" s="38"/>
      <c r="F1" s="38"/>
      <c r="G1" s="38"/>
      <c r="H1" s="38"/>
      <c r="I1" s="39"/>
    </row>
    <row r="2" spans="1:9" ht="24" customHeight="1">
      <c r="A2" s="29" t="s">
        <v>0</v>
      </c>
      <c r="B2" s="31" t="s">
        <v>1</v>
      </c>
      <c r="C2" s="33">
        <v>2021</v>
      </c>
      <c r="D2" s="34"/>
      <c r="E2" s="35"/>
      <c r="F2" s="31" t="s">
        <v>1</v>
      </c>
      <c r="G2" s="33">
        <v>2022</v>
      </c>
      <c r="H2" s="34"/>
      <c r="I2" s="36"/>
    </row>
    <row r="3" spans="1:9" ht="31.5" customHeight="1" thickBot="1">
      <c r="A3" s="30"/>
      <c r="B3" s="32"/>
      <c r="C3" s="3" t="s">
        <v>2</v>
      </c>
      <c r="D3" s="3" t="s">
        <v>3</v>
      </c>
      <c r="E3" s="3" t="s">
        <v>4</v>
      </c>
      <c r="F3" s="32"/>
      <c r="G3" s="3" t="s">
        <v>2</v>
      </c>
      <c r="H3" s="3" t="s">
        <v>3</v>
      </c>
      <c r="I3" s="8" t="s">
        <v>4</v>
      </c>
    </row>
    <row r="4" spans="1:9" ht="36.75" customHeight="1" thickTop="1">
      <c r="A4" s="9" t="s">
        <v>5</v>
      </c>
      <c r="B4" s="4">
        <f>SUM(C4:E4)</f>
        <v>355906</v>
      </c>
      <c r="C4" s="5">
        <f>SUM(C11,C18,C53,C60,C67,C74,C81,C88,C95,C102,C109,)</f>
        <v>346171</v>
      </c>
      <c r="D4" s="5">
        <f>SUM(D11,D18,D53,D60,D67,D74,D81,D88,D95,D102,D109,)</f>
        <v>6856</v>
      </c>
      <c r="E4" s="5">
        <f>SUM(E6:E7)</f>
        <v>2879</v>
      </c>
      <c r="F4" s="4">
        <f>SUM(G4:I4)</f>
        <v>377842</v>
      </c>
      <c r="G4" s="5">
        <f>SUM(G11,G18,G53,G60,G67,G74,G81,G88,G95,G102,G109,)</f>
        <v>366944</v>
      </c>
      <c r="H4" s="5">
        <f>SUM(H11,H18,H53,H60,H67,H74,H81,H88,H95,H102,H109,)</f>
        <v>7760</v>
      </c>
      <c r="I4" s="10">
        <f>SUM(I6:I7)</f>
        <v>3138</v>
      </c>
    </row>
    <row r="5" spans="1:9" ht="30">
      <c r="A5" s="11" t="s">
        <v>6</v>
      </c>
      <c r="B5" s="12"/>
      <c r="C5" s="13"/>
      <c r="D5" s="13"/>
      <c r="E5" s="13"/>
      <c r="F5" s="12"/>
      <c r="G5" s="13"/>
      <c r="H5" s="13"/>
      <c r="I5" s="14"/>
    </row>
    <row r="6" spans="1:9" ht="30">
      <c r="A6" s="15" t="s">
        <v>7</v>
      </c>
      <c r="B6" s="12">
        <f aca="true" t="shared" si="0" ref="B6:B11">SUM(C6:E6)</f>
        <v>1808</v>
      </c>
      <c r="C6" s="16">
        <f>C13+C20+C55+C62+C69+C76+C83+C90+C97+C104+C111</f>
        <v>800</v>
      </c>
      <c r="D6" s="16">
        <f>D13+D20+D55+D62+D69+D76+D83+D90+D97+D104+D111</f>
        <v>419</v>
      </c>
      <c r="E6" s="16">
        <f>SUM(E13,E20,E55,E62,E69,E76,E83,E90,E97,E104,E111)</f>
        <v>589</v>
      </c>
      <c r="F6" s="12">
        <f aca="true" t="shared" si="1" ref="F6:F11">SUM(G6:I6)</f>
        <v>1833</v>
      </c>
      <c r="G6" s="16">
        <f>G13+G20+G55+G62+G69+G76+G83+G90+G97+G104+G111</f>
        <v>826</v>
      </c>
      <c r="H6" s="16">
        <f>H13+H20+H55+H62+H69+H76+H83+H90+H97+H104+H111</f>
        <v>416</v>
      </c>
      <c r="I6" s="17">
        <f>SUM(I13,I20,I55,I62,I69,I76,I83,I90,I97,I104,I111)</f>
        <v>591</v>
      </c>
    </row>
    <row r="7" spans="1:9" ht="30">
      <c r="A7" s="15" t="s">
        <v>8</v>
      </c>
      <c r="B7" s="12">
        <f t="shared" si="0"/>
        <v>354098</v>
      </c>
      <c r="C7" s="16">
        <f aca="true" t="shared" si="2" ref="C7:E10">SUM(C14,C21,C56,C63,C70,C77,C84,C91,C98,C105,C112,)</f>
        <v>345371</v>
      </c>
      <c r="D7" s="16">
        <f t="shared" si="2"/>
        <v>6437</v>
      </c>
      <c r="E7" s="16">
        <f t="shared" si="2"/>
        <v>2290</v>
      </c>
      <c r="F7" s="12">
        <f t="shared" si="1"/>
        <v>376009</v>
      </c>
      <c r="G7" s="16">
        <f aca="true" t="shared" si="3" ref="G7:I10">SUM(G14,G21,G56,G63,G70,G77,G84,G91,G98,G105,G112,)</f>
        <v>366118</v>
      </c>
      <c r="H7" s="16">
        <f t="shared" si="3"/>
        <v>7344</v>
      </c>
      <c r="I7" s="17">
        <f t="shared" si="3"/>
        <v>2547</v>
      </c>
    </row>
    <row r="8" spans="1:9" ht="30">
      <c r="A8" s="18" t="s">
        <v>9</v>
      </c>
      <c r="B8" s="12">
        <f t="shared" si="0"/>
        <v>350443</v>
      </c>
      <c r="C8" s="16">
        <f t="shared" si="2"/>
        <v>342691</v>
      </c>
      <c r="D8" s="16">
        <f t="shared" si="2"/>
        <v>5795</v>
      </c>
      <c r="E8" s="16">
        <f t="shared" si="2"/>
        <v>1957</v>
      </c>
      <c r="F8" s="12">
        <f t="shared" si="1"/>
        <v>371526</v>
      </c>
      <c r="G8" s="16">
        <f t="shared" si="3"/>
        <v>362761</v>
      </c>
      <c r="H8" s="16">
        <f t="shared" si="3"/>
        <v>6571</v>
      </c>
      <c r="I8" s="17">
        <f t="shared" si="3"/>
        <v>2194</v>
      </c>
    </row>
    <row r="9" spans="1:9" ht="30">
      <c r="A9" s="18" t="s">
        <v>10</v>
      </c>
      <c r="B9" s="12">
        <f t="shared" si="0"/>
        <v>2822</v>
      </c>
      <c r="C9" s="16">
        <f t="shared" si="2"/>
        <v>2117</v>
      </c>
      <c r="D9" s="16">
        <f t="shared" si="2"/>
        <v>483</v>
      </c>
      <c r="E9" s="16">
        <f t="shared" si="2"/>
        <v>222</v>
      </c>
      <c r="F9" s="12">
        <f t="shared" si="1"/>
        <v>3503</v>
      </c>
      <c r="G9" s="16">
        <f t="shared" si="3"/>
        <v>2684</v>
      </c>
      <c r="H9" s="16">
        <f t="shared" si="3"/>
        <v>573</v>
      </c>
      <c r="I9" s="17">
        <f t="shared" si="3"/>
        <v>246</v>
      </c>
    </row>
    <row r="10" spans="1:9" ht="30">
      <c r="A10" s="18" t="s">
        <v>11</v>
      </c>
      <c r="B10" s="12">
        <f t="shared" si="0"/>
        <v>833</v>
      </c>
      <c r="C10" s="16">
        <f t="shared" si="2"/>
        <v>563</v>
      </c>
      <c r="D10" s="16">
        <f t="shared" si="2"/>
        <v>159</v>
      </c>
      <c r="E10" s="16">
        <f t="shared" si="2"/>
        <v>111</v>
      </c>
      <c r="F10" s="12">
        <f t="shared" si="1"/>
        <v>980</v>
      </c>
      <c r="G10" s="16">
        <f t="shared" si="3"/>
        <v>673</v>
      </c>
      <c r="H10" s="16">
        <f t="shared" si="3"/>
        <v>200</v>
      </c>
      <c r="I10" s="17">
        <f t="shared" si="3"/>
        <v>107</v>
      </c>
    </row>
    <row r="11" spans="1:9" ht="47.25" customHeight="1">
      <c r="A11" s="19" t="s">
        <v>12</v>
      </c>
      <c r="B11" s="6">
        <f t="shared" si="0"/>
        <v>3527</v>
      </c>
      <c r="C11" s="7">
        <f>SUM(C13:C14)</f>
        <v>3096</v>
      </c>
      <c r="D11" s="7">
        <f>SUM(D13:D14)</f>
        <v>293</v>
      </c>
      <c r="E11" s="7">
        <f>SUM(E13:E14)</f>
        <v>138</v>
      </c>
      <c r="F11" s="6">
        <f t="shared" si="1"/>
        <v>3647</v>
      </c>
      <c r="G11" s="7">
        <f>SUM(G13:G14)</f>
        <v>3208</v>
      </c>
      <c r="H11" s="7">
        <f>SUM(H13:H14)</f>
        <v>277</v>
      </c>
      <c r="I11" s="20">
        <f>SUM(I13:I14)</f>
        <v>162</v>
      </c>
    </row>
    <row r="12" spans="1:9" s="2" customFormat="1" ht="30">
      <c r="A12" s="11" t="s">
        <v>6</v>
      </c>
      <c r="B12" s="12"/>
      <c r="C12" s="21"/>
      <c r="D12" s="21"/>
      <c r="E12" s="21"/>
      <c r="F12" s="12"/>
      <c r="G12" s="21"/>
      <c r="H12" s="21"/>
      <c r="I12" s="22"/>
    </row>
    <row r="13" spans="1:9" s="2" customFormat="1" ht="30">
      <c r="A13" s="15" t="s">
        <v>7</v>
      </c>
      <c r="B13" s="12">
        <f aca="true" t="shared" si="4" ref="B13:B18">SUM(C13:E13)</f>
        <v>172</v>
      </c>
      <c r="C13" s="16">
        <v>143</v>
      </c>
      <c r="D13" s="16">
        <v>24</v>
      </c>
      <c r="E13" s="16">
        <v>5</v>
      </c>
      <c r="F13" s="12">
        <f aca="true" t="shared" si="5" ref="F13:F18">SUM(G13:I13)</f>
        <v>174</v>
      </c>
      <c r="G13" s="16">
        <v>149</v>
      </c>
      <c r="H13" s="16">
        <v>20</v>
      </c>
      <c r="I13" s="17">
        <v>5</v>
      </c>
    </row>
    <row r="14" spans="1:9" s="2" customFormat="1" ht="30">
      <c r="A14" s="15" t="s">
        <v>8</v>
      </c>
      <c r="B14" s="12">
        <f t="shared" si="4"/>
        <v>3355</v>
      </c>
      <c r="C14" s="16">
        <f>SUM(C15:C17)</f>
        <v>2953</v>
      </c>
      <c r="D14" s="16">
        <f>SUM(D15:D17)</f>
        <v>269</v>
      </c>
      <c r="E14" s="16">
        <f>SUM(E15:E17)</f>
        <v>133</v>
      </c>
      <c r="F14" s="12">
        <f t="shared" si="5"/>
        <v>3473</v>
      </c>
      <c r="G14" s="16">
        <f>SUM(G15:G17)</f>
        <v>3059</v>
      </c>
      <c r="H14" s="16">
        <f>SUM(H15:H17)</f>
        <v>257</v>
      </c>
      <c r="I14" s="17">
        <f>SUM(I15:I17)</f>
        <v>157</v>
      </c>
    </row>
    <row r="15" spans="1:9" s="2" customFormat="1" ht="30">
      <c r="A15" s="18" t="s">
        <v>9</v>
      </c>
      <c r="B15" s="12">
        <f t="shared" si="4"/>
        <v>3267</v>
      </c>
      <c r="C15" s="16">
        <f>1977+910</f>
        <v>2887</v>
      </c>
      <c r="D15" s="16">
        <v>254</v>
      </c>
      <c r="E15" s="16">
        <v>126</v>
      </c>
      <c r="F15" s="12">
        <f t="shared" si="5"/>
        <v>3376</v>
      </c>
      <c r="G15" s="16">
        <v>2979</v>
      </c>
      <c r="H15" s="16">
        <v>249</v>
      </c>
      <c r="I15" s="17">
        <v>148</v>
      </c>
    </row>
    <row r="16" spans="1:9" s="2" customFormat="1" ht="30">
      <c r="A16" s="18" t="s">
        <v>10</v>
      </c>
      <c r="B16" s="12">
        <f t="shared" si="4"/>
        <v>51</v>
      </c>
      <c r="C16" s="16">
        <v>39</v>
      </c>
      <c r="D16" s="16">
        <v>9</v>
      </c>
      <c r="E16" s="16">
        <v>3</v>
      </c>
      <c r="F16" s="12">
        <f t="shared" si="5"/>
        <v>56</v>
      </c>
      <c r="G16" s="16">
        <v>47</v>
      </c>
      <c r="H16" s="16">
        <v>5</v>
      </c>
      <c r="I16" s="17">
        <v>4</v>
      </c>
    </row>
    <row r="17" spans="1:9" s="2" customFormat="1" ht="30">
      <c r="A17" s="18" t="s">
        <v>11</v>
      </c>
      <c r="B17" s="12">
        <f t="shared" si="4"/>
        <v>37</v>
      </c>
      <c r="C17" s="16">
        <v>27</v>
      </c>
      <c r="D17" s="16">
        <v>6</v>
      </c>
      <c r="E17" s="16">
        <v>4</v>
      </c>
      <c r="F17" s="12">
        <f t="shared" si="5"/>
        <v>41</v>
      </c>
      <c r="G17" s="16">
        <v>33</v>
      </c>
      <c r="H17" s="16">
        <v>3</v>
      </c>
      <c r="I17" s="17">
        <v>5</v>
      </c>
    </row>
    <row r="18" spans="1:9" ht="31.5" customHeight="1">
      <c r="A18" s="19" t="s">
        <v>13</v>
      </c>
      <c r="B18" s="6">
        <f t="shared" si="4"/>
        <v>19490</v>
      </c>
      <c r="C18" s="7">
        <f>SUM(C20:C21)</f>
        <v>17942</v>
      </c>
      <c r="D18" s="7">
        <f>SUM(D20:D21)</f>
        <v>889</v>
      </c>
      <c r="E18" s="7">
        <f>SUM(E20:E21)</f>
        <v>659</v>
      </c>
      <c r="F18" s="6">
        <f t="shared" si="5"/>
        <v>21272</v>
      </c>
      <c r="G18" s="7">
        <f>SUM(G20:G21)</f>
        <v>19565</v>
      </c>
      <c r="H18" s="7">
        <f>SUM(H20:H21)</f>
        <v>1014</v>
      </c>
      <c r="I18" s="20">
        <f>SUM(I20:I21)</f>
        <v>693</v>
      </c>
    </row>
    <row r="19" spans="1:9" ht="30">
      <c r="A19" s="11" t="s">
        <v>6</v>
      </c>
      <c r="B19" s="12"/>
      <c r="C19" s="21"/>
      <c r="D19" s="21"/>
      <c r="E19" s="21"/>
      <c r="F19" s="12"/>
      <c r="G19" s="21"/>
      <c r="H19" s="21"/>
      <c r="I19" s="22"/>
    </row>
    <row r="20" spans="1:9" ht="30">
      <c r="A20" s="15" t="s">
        <v>7</v>
      </c>
      <c r="B20" s="12">
        <f aca="true" t="shared" si="6" ref="B20:B25">SUM(C20:E20)</f>
        <v>477</v>
      </c>
      <c r="C20" s="16">
        <f>SUM(C27,C34,C41,C48)</f>
        <v>107</v>
      </c>
      <c r="D20" s="16">
        <f>SUM(D27,D34,D41,D48)</f>
        <v>106</v>
      </c>
      <c r="E20" s="16">
        <f>SUM(E27,E34,E41,E48)</f>
        <v>264</v>
      </c>
      <c r="F20" s="12">
        <f aca="true" t="shared" si="7" ref="F20:F25">SUM(G20:I20)</f>
        <v>473</v>
      </c>
      <c r="G20" s="16">
        <f>SUM(G27,G34,G41,G48)</f>
        <v>108</v>
      </c>
      <c r="H20" s="16">
        <f>SUM(H27,H34,H41,H48)</f>
        <v>101</v>
      </c>
      <c r="I20" s="17">
        <f>SUM(I27,I34,I41,I48)</f>
        <v>264</v>
      </c>
    </row>
    <row r="21" spans="1:9" ht="30">
      <c r="A21" s="15" t="s">
        <v>8</v>
      </c>
      <c r="B21" s="12">
        <f t="shared" si="6"/>
        <v>19013</v>
      </c>
      <c r="C21" s="16">
        <f>SUM(C22:C24)</f>
        <v>17835</v>
      </c>
      <c r="D21" s="16">
        <f>SUM(D22:D24)</f>
        <v>783</v>
      </c>
      <c r="E21" s="16">
        <f>SUM(E22:E24)</f>
        <v>395</v>
      </c>
      <c r="F21" s="12">
        <f t="shared" si="7"/>
        <v>20799</v>
      </c>
      <c r="G21" s="16">
        <f>SUM(G22:G24)</f>
        <v>19457</v>
      </c>
      <c r="H21" s="16">
        <f>SUM(H22:H24)</f>
        <v>913</v>
      </c>
      <c r="I21" s="17">
        <f>SUM(I22:I24)</f>
        <v>429</v>
      </c>
    </row>
    <row r="22" spans="1:9" ht="30">
      <c r="A22" s="18" t="s">
        <v>9</v>
      </c>
      <c r="B22" s="12">
        <f t="shared" si="6"/>
        <v>18567</v>
      </c>
      <c r="C22" s="16">
        <f aca="true" t="shared" si="8" ref="C22:E24">SUM(C29,C36,C43,C50)</f>
        <v>17559</v>
      </c>
      <c r="D22" s="16">
        <f t="shared" si="8"/>
        <v>691</v>
      </c>
      <c r="E22" s="16">
        <f t="shared" si="8"/>
        <v>317</v>
      </c>
      <c r="F22" s="12">
        <f t="shared" si="7"/>
        <v>20287</v>
      </c>
      <c r="G22" s="16">
        <f aca="true" t="shared" si="9" ref="G22:I24">SUM(G29,G36,G43,G50)</f>
        <v>19133</v>
      </c>
      <c r="H22" s="16">
        <f t="shared" si="9"/>
        <v>808</v>
      </c>
      <c r="I22" s="17">
        <f t="shared" si="9"/>
        <v>346</v>
      </c>
    </row>
    <row r="23" spans="1:9" ht="30">
      <c r="A23" s="18" t="s">
        <v>10</v>
      </c>
      <c r="B23" s="12">
        <f t="shared" si="6"/>
        <v>314</v>
      </c>
      <c r="C23" s="16">
        <f t="shared" si="8"/>
        <v>199</v>
      </c>
      <c r="D23" s="16">
        <f t="shared" si="8"/>
        <v>66</v>
      </c>
      <c r="E23" s="16">
        <f t="shared" si="8"/>
        <v>49</v>
      </c>
      <c r="F23" s="12">
        <f t="shared" si="7"/>
        <v>361</v>
      </c>
      <c r="G23" s="16">
        <f t="shared" si="9"/>
        <v>239</v>
      </c>
      <c r="H23" s="16">
        <f t="shared" si="9"/>
        <v>66</v>
      </c>
      <c r="I23" s="17">
        <f t="shared" si="9"/>
        <v>56</v>
      </c>
    </row>
    <row r="24" spans="1:9" ht="30">
      <c r="A24" s="18" t="s">
        <v>11</v>
      </c>
      <c r="B24" s="12">
        <f t="shared" si="6"/>
        <v>132</v>
      </c>
      <c r="C24" s="16">
        <f t="shared" si="8"/>
        <v>77</v>
      </c>
      <c r="D24" s="16">
        <f t="shared" si="8"/>
        <v>26</v>
      </c>
      <c r="E24" s="16">
        <f t="shared" si="8"/>
        <v>29</v>
      </c>
      <c r="F24" s="12">
        <f t="shared" si="7"/>
        <v>151</v>
      </c>
      <c r="G24" s="16">
        <f t="shared" si="9"/>
        <v>85</v>
      </c>
      <c r="H24" s="16">
        <f t="shared" si="9"/>
        <v>39</v>
      </c>
      <c r="I24" s="17">
        <f t="shared" si="9"/>
        <v>27</v>
      </c>
    </row>
    <row r="25" spans="1:9" ht="30.75" customHeight="1">
      <c r="A25" s="19" t="s">
        <v>25</v>
      </c>
      <c r="B25" s="6">
        <f t="shared" si="6"/>
        <v>880</v>
      </c>
      <c r="C25" s="7">
        <f>SUM(C27:C28)</f>
        <v>761</v>
      </c>
      <c r="D25" s="7">
        <f>SUM(D27:D28)</f>
        <v>80</v>
      </c>
      <c r="E25" s="7">
        <f>SUM(E27:E28)</f>
        <v>39</v>
      </c>
      <c r="F25" s="6">
        <f t="shared" si="7"/>
        <v>937</v>
      </c>
      <c r="G25" s="7">
        <f>SUM(G27:G28)</f>
        <v>811</v>
      </c>
      <c r="H25" s="7">
        <f>SUM(H27:H28)</f>
        <v>75</v>
      </c>
      <c r="I25" s="20">
        <f>SUM(I27:I28)</f>
        <v>51</v>
      </c>
    </row>
    <row r="26" spans="1:9" ht="30">
      <c r="A26" s="11" t="s">
        <v>6</v>
      </c>
      <c r="B26" s="12"/>
      <c r="C26" s="21"/>
      <c r="D26" s="21"/>
      <c r="E26" s="21"/>
      <c r="F26" s="12"/>
      <c r="G26" s="21"/>
      <c r="H26" s="21"/>
      <c r="I26" s="22"/>
    </row>
    <row r="27" spans="1:9" ht="30">
      <c r="A27" s="15" t="s">
        <v>7</v>
      </c>
      <c r="B27" s="12">
        <f aca="true" t="shared" si="10" ref="B27:B32">SUM(C27:E27)</f>
        <v>10</v>
      </c>
      <c r="C27" s="16">
        <v>4</v>
      </c>
      <c r="D27" s="16">
        <v>3</v>
      </c>
      <c r="E27" s="16">
        <v>3</v>
      </c>
      <c r="F27" s="12">
        <f aca="true" t="shared" si="11" ref="F27:F32">SUM(G27:I27)</f>
        <v>10</v>
      </c>
      <c r="G27" s="16">
        <v>3</v>
      </c>
      <c r="H27" s="16">
        <v>3</v>
      </c>
      <c r="I27" s="17">
        <v>4</v>
      </c>
    </row>
    <row r="28" spans="1:9" ht="30">
      <c r="A28" s="15" t="s">
        <v>8</v>
      </c>
      <c r="B28" s="12">
        <f t="shared" si="10"/>
        <v>870</v>
      </c>
      <c r="C28" s="16">
        <f>SUM(C29:C31)</f>
        <v>757</v>
      </c>
      <c r="D28" s="16">
        <f>SUM(D29:D31)</f>
        <v>77</v>
      </c>
      <c r="E28" s="16">
        <f>SUM(E29:E31)</f>
        <v>36</v>
      </c>
      <c r="F28" s="12">
        <f t="shared" si="11"/>
        <v>927</v>
      </c>
      <c r="G28" s="16">
        <f>SUM(G29:G31)</f>
        <v>808</v>
      </c>
      <c r="H28" s="16">
        <f>SUM(H29:H31)</f>
        <v>72</v>
      </c>
      <c r="I28" s="17">
        <f>SUM(I29:I31)</f>
        <v>47</v>
      </c>
    </row>
    <row r="29" spans="1:9" ht="30">
      <c r="A29" s="18" t="s">
        <v>9</v>
      </c>
      <c r="B29" s="12">
        <f t="shared" si="10"/>
        <v>769</v>
      </c>
      <c r="C29" s="16">
        <f>153+558</f>
        <v>711</v>
      </c>
      <c r="D29" s="16">
        <v>53</v>
      </c>
      <c r="E29" s="16">
        <v>5</v>
      </c>
      <c r="F29" s="12">
        <f t="shared" si="11"/>
        <v>816</v>
      </c>
      <c r="G29" s="16">
        <v>754</v>
      </c>
      <c r="H29" s="16">
        <v>51</v>
      </c>
      <c r="I29" s="17">
        <v>11</v>
      </c>
    </row>
    <row r="30" spans="1:9" ht="30">
      <c r="A30" s="18" t="s">
        <v>10</v>
      </c>
      <c r="B30" s="12">
        <f t="shared" si="10"/>
        <v>92</v>
      </c>
      <c r="C30" s="16">
        <v>43</v>
      </c>
      <c r="D30" s="16">
        <v>23</v>
      </c>
      <c r="E30" s="16">
        <v>26</v>
      </c>
      <c r="F30" s="12">
        <f t="shared" si="11"/>
        <v>101</v>
      </c>
      <c r="G30" s="16">
        <v>52</v>
      </c>
      <c r="H30" s="16">
        <v>19</v>
      </c>
      <c r="I30" s="17">
        <v>30</v>
      </c>
    </row>
    <row r="31" spans="1:9" ht="30">
      <c r="A31" s="18" t="s">
        <v>11</v>
      </c>
      <c r="B31" s="12">
        <f t="shared" si="10"/>
        <v>9</v>
      </c>
      <c r="C31" s="16">
        <v>3</v>
      </c>
      <c r="D31" s="16">
        <v>1</v>
      </c>
      <c r="E31" s="16">
        <v>5</v>
      </c>
      <c r="F31" s="12">
        <f t="shared" si="11"/>
        <v>10</v>
      </c>
      <c r="G31" s="16">
        <v>2</v>
      </c>
      <c r="H31" s="16">
        <v>2</v>
      </c>
      <c r="I31" s="17">
        <v>6</v>
      </c>
    </row>
    <row r="32" spans="1:9" ht="32.25" customHeight="1">
      <c r="A32" s="19" t="s">
        <v>26</v>
      </c>
      <c r="B32" s="6">
        <f t="shared" si="10"/>
        <v>17368</v>
      </c>
      <c r="C32" s="7">
        <f>SUM(C34:C35)</f>
        <v>16295</v>
      </c>
      <c r="D32" s="7">
        <f>SUM(D34:D35)</f>
        <v>697</v>
      </c>
      <c r="E32" s="7">
        <f>SUM(E34:E35)</f>
        <v>376</v>
      </c>
      <c r="F32" s="6">
        <f t="shared" si="11"/>
        <v>18897</v>
      </c>
      <c r="G32" s="7">
        <f>SUM(G34:G35)</f>
        <v>17686</v>
      </c>
      <c r="H32" s="7">
        <f>SUM(H34:H35)</f>
        <v>821</v>
      </c>
      <c r="I32" s="20">
        <f>SUM(I34:I35)</f>
        <v>390</v>
      </c>
    </row>
    <row r="33" spans="1:9" ht="30">
      <c r="A33" s="11" t="s">
        <v>6</v>
      </c>
      <c r="B33" s="12"/>
      <c r="C33" s="21"/>
      <c r="D33" s="21"/>
      <c r="E33" s="21"/>
      <c r="F33" s="12"/>
      <c r="G33" s="21"/>
      <c r="H33" s="21"/>
      <c r="I33" s="22"/>
    </row>
    <row r="34" spans="1:9" ht="30">
      <c r="A34" s="15" t="s">
        <v>7</v>
      </c>
      <c r="B34" s="12">
        <f aca="true" t="shared" si="12" ref="B34:B39">SUM(C34:E34)</f>
        <v>84</v>
      </c>
      <c r="C34" s="16">
        <v>34</v>
      </c>
      <c r="D34" s="16">
        <v>23</v>
      </c>
      <c r="E34" s="16">
        <v>27</v>
      </c>
      <c r="F34" s="12">
        <f aca="true" t="shared" si="13" ref="F34:F39">SUM(G34:I34)</f>
        <v>80</v>
      </c>
      <c r="G34" s="16">
        <v>34</v>
      </c>
      <c r="H34" s="16">
        <v>23</v>
      </c>
      <c r="I34" s="17">
        <v>23</v>
      </c>
    </row>
    <row r="35" spans="1:9" ht="30">
      <c r="A35" s="15" t="s">
        <v>8</v>
      </c>
      <c r="B35" s="12">
        <f t="shared" si="12"/>
        <v>17284</v>
      </c>
      <c r="C35" s="16">
        <f>SUM(C36:C38)</f>
        <v>16261</v>
      </c>
      <c r="D35" s="16">
        <f>SUM(D36:D38)</f>
        <v>674</v>
      </c>
      <c r="E35" s="16">
        <f>SUM(E36:E38)</f>
        <v>349</v>
      </c>
      <c r="F35" s="12">
        <f t="shared" si="13"/>
        <v>18817</v>
      </c>
      <c r="G35" s="16">
        <f>SUM(G36:G38)</f>
        <v>17652</v>
      </c>
      <c r="H35" s="16">
        <f>SUM(H36:H38)</f>
        <v>798</v>
      </c>
      <c r="I35" s="17">
        <f>SUM(I36:I38)</f>
        <v>367</v>
      </c>
    </row>
    <row r="36" spans="1:9" ht="30">
      <c r="A36" s="18" t="s">
        <v>9</v>
      </c>
      <c r="B36" s="12">
        <f t="shared" si="12"/>
        <v>16963</v>
      </c>
      <c r="C36" s="16">
        <f>1630+14416</f>
        <v>16046</v>
      </c>
      <c r="D36" s="16">
        <v>611</v>
      </c>
      <c r="E36" s="16">
        <v>306</v>
      </c>
      <c r="F36" s="12">
        <f t="shared" si="13"/>
        <v>18442</v>
      </c>
      <c r="G36" s="16">
        <f>1856+15541</f>
        <v>17397</v>
      </c>
      <c r="H36" s="16">
        <v>720</v>
      </c>
      <c r="I36" s="17">
        <v>325</v>
      </c>
    </row>
    <row r="37" spans="1:9" ht="30">
      <c r="A37" s="18" t="s">
        <v>10</v>
      </c>
      <c r="B37" s="12">
        <f t="shared" si="12"/>
        <v>204</v>
      </c>
      <c r="C37" s="16">
        <v>143</v>
      </c>
      <c r="D37" s="16">
        <v>39</v>
      </c>
      <c r="E37" s="16">
        <v>22</v>
      </c>
      <c r="F37" s="12">
        <f t="shared" si="13"/>
        <v>241</v>
      </c>
      <c r="G37" s="16">
        <v>174</v>
      </c>
      <c r="H37" s="16">
        <v>43</v>
      </c>
      <c r="I37" s="17">
        <v>24</v>
      </c>
    </row>
    <row r="38" spans="1:9" ht="30">
      <c r="A38" s="18" t="s">
        <v>11</v>
      </c>
      <c r="B38" s="12">
        <f t="shared" si="12"/>
        <v>117</v>
      </c>
      <c r="C38" s="16">
        <v>72</v>
      </c>
      <c r="D38" s="16">
        <v>24</v>
      </c>
      <c r="E38" s="16">
        <v>21</v>
      </c>
      <c r="F38" s="12">
        <f t="shared" si="13"/>
        <v>134</v>
      </c>
      <c r="G38" s="16">
        <v>81</v>
      </c>
      <c r="H38" s="16">
        <v>35</v>
      </c>
      <c r="I38" s="17">
        <v>18</v>
      </c>
    </row>
    <row r="39" spans="1:9" ht="66" customHeight="1">
      <c r="A39" s="19" t="s">
        <v>14</v>
      </c>
      <c r="B39" s="6">
        <f t="shared" si="12"/>
        <v>294</v>
      </c>
      <c r="C39" s="7">
        <f>SUM(C41:C42)</f>
        <v>118</v>
      </c>
      <c r="D39" s="7">
        <f>SUM(D41:D42)</f>
        <v>48</v>
      </c>
      <c r="E39" s="7">
        <f>SUM(E41:E42)</f>
        <v>128</v>
      </c>
      <c r="F39" s="6">
        <f t="shared" si="13"/>
        <v>304</v>
      </c>
      <c r="G39" s="7">
        <f>SUM(G41:G42)</f>
        <v>126</v>
      </c>
      <c r="H39" s="7">
        <f>SUM(H41:H42)</f>
        <v>44</v>
      </c>
      <c r="I39" s="20">
        <f>SUM(I41:I42)</f>
        <v>134</v>
      </c>
    </row>
    <row r="40" spans="1:9" ht="30">
      <c r="A40" s="11" t="s">
        <v>6</v>
      </c>
      <c r="B40" s="12"/>
      <c r="C40" s="21"/>
      <c r="D40" s="21"/>
      <c r="E40" s="21"/>
      <c r="F40" s="12"/>
      <c r="G40" s="21"/>
      <c r="H40" s="21"/>
      <c r="I40" s="22"/>
    </row>
    <row r="41" spans="1:9" ht="30">
      <c r="A41" s="15" t="s">
        <v>7</v>
      </c>
      <c r="B41" s="12">
        <f aca="true" t="shared" si="14" ref="B41:B46">SUM(C41:E41)</f>
        <v>202</v>
      </c>
      <c r="C41" s="16">
        <v>42</v>
      </c>
      <c r="D41" s="16">
        <v>36</v>
      </c>
      <c r="E41" s="16">
        <v>124</v>
      </c>
      <c r="F41" s="12">
        <f aca="true" t="shared" si="15" ref="F41:F46">SUM(G41:I41)</f>
        <v>207</v>
      </c>
      <c r="G41" s="16">
        <v>42</v>
      </c>
      <c r="H41" s="16">
        <v>34</v>
      </c>
      <c r="I41" s="17">
        <v>131</v>
      </c>
    </row>
    <row r="42" spans="1:9" ht="30">
      <c r="A42" s="15" t="s">
        <v>8</v>
      </c>
      <c r="B42" s="12">
        <f t="shared" si="14"/>
        <v>92</v>
      </c>
      <c r="C42" s="16">
        <f>SUM(C43:C45)</f>
        <v>76</v>
      </c>
      <c r="D42" s="16">
        <f>SUM(D43:D45)</f>
        <v>12</v>
      </c>
      <c r="E42" s="16">
        <f>SUM(E43:E45)</f>
        <v>4</v>
      </c>
      <c r="F42" s="12">
        <f t="shared" si="15"/>
        <v>97</v>
      </c>
      <c r="G42" s="16">
        <f>SUM(G43:G45)</f>
        <v>84</v>
      </c>
      <c r="H42" s="16">
        <f>SUM(H43:H45)</f>
        <v>10</v>
      </c>
      <c r="I42" s="17">
        <f>SUM(I43:I45)</f>
        <v>3</v>
      </c>
    </row>
    <row r="43" spans="1:9" ht="30">
      <c r="A43" s="18" t="s">
        <v>9</v>
      </c>
      <c r="B43" s="12">
        <f t="shared" si="14"/>
        <v>87</v>
      </c>
      <c r="C43" s="16">
        <f>19+52</f>
        <v>71</v>
      </c>
      <c r="D43" s="16">
        <v>12</v>
      </c>
      <c r="E43" s="16">
        <v>4</v>
      </c>
      <c r="F43" s="12">
        <f t="shared" si="15"/>
        <v>92</v>
      </c>
      <c r="G43" s="16">
        <f>21+58</f>
        <v>79</v>
      </c>
      <c r="H43" s="16">
        <v>10</v>
      </c>
      <c r="I43" s="17">
        <v>3</v>
      </c>
    </row>
    <row r="44" spans="1:9" ht="30">
      <c r="A44" s="18" t="s">
        <v>10</v>
      </c>
      <c r="B44" s="12">
        <f t="shared" si="14"/>
        <v>4</v>
      </c>
      <c r="C44" s="16">
        <v>4</v>
      </c>
      <c r="D44" s="16" t="s">
        <v>15</v>
      </c>
      <c r="E44" s="16" t="s">
        <v>15</v>
      </c>
      <c r="F44" s="12">
        <f t="shared" si="15"/>
        <v>4</v>
      </c>
      <c r="G44" s="16">
        <v>4</v>
      </c>
      <c r="H44" s="16" t="s">
        <v>15</v>
      </c>
      <c r="I44" s="17" t="s">
        <v>15</v>
      </c>
    </row>
    <row r="45" spans="1:9" ht="30">
      <c r="A45" s="18" t="s">
        <v>11</v>
      </c>
      <c r="B45" s="12">
        <f t="shared" si="14"/>
        <v>1</v>
      </c>
      <c r="C45" s="16">
        <v>1</v>
      </c>
      <c r="D45" s="16" t="s">
        <v>15</v>
      </c>
      <c r="E45" s="16" t="s">
        <v>15</v>
      </c>
      <c r="F45" s="12">
        <f t="shared" si="15"/>
        <v>1</v>
      </c>
      <c r="G45" s="16">
        <v>1</v>
      </c>
      <c r="H45" s="16" t="s">
        <v>15</v>
      </c>
      <c r="I45" s="17" t="s">
        <v>15</v>
      </c>
    </row>
    <row r="46" spans="1:9" ht="57">
      <c r="A46" s="19" t="s">
        <v>16</v>
      </c>
      <c r="B46" s="6">
        <f t="shared" si="14"/>
        <v>948</v>
      </c>
      <c r="C46" s="7">
        <f>SUM(C48:C49)</f>
        <v>768</v>
      </c>
      <c r="D46" s="7">
        <f>SUM(D48:D49)</f>
        <v>64</v>
      </c>
      <c r="E46" s="7">
        <f>SUM(E48:E49)</f>
        <v>116</v>
      </c>
      <c r="F46" s="6">
        <f t="shared" si="15"/>
        <v>1134</v>
      </c>
      <c r="G46" s="7">
        <f>SUM(G48:G49)</f>
        <v>942</v>
      </c>
      <c r="H46" s="7">
        <f>SUM(H48:H49)</f>
        <v>74</v>
      </c>
      <c r="I46" s="20">
        <f>SUM(I48:I49)</f>
        <v>118</v>
      </c>
    </row>
    <row r="47" spans="1:9" ht="30">
      <c r="A47" s="11" t="s">
        <v>6</v>
      </c>
      <c r="B47" s="12"/>
      <c r="C47" s="21"/>
      <c r="D47" s="21"/>
      <c r="E47" s="21"/>
      <c r="F47" s="12"/>
      <c r="G47" s="21"/>
      <c r="H47" s="21"/>
      <c r="I47" s="22"/>
    </row>
    <row r="48" spans="1:9" ht="30">
      <c r="A48" s="15" t="s">
        <v>7</v>
      </c>
      <c r="B48" s="12">
        <f aca="true" t="shared" si="16" ref="B48:B53">SUM(C48:E48)</f>
        <v>181</v>
      </c>
      <c r="C48" s="16">
        <v>27</v>
      </c>
      <c r="D48" s="16">
        <v>44</v>
      </c>
      <c r="E48" s="16">
        <v>110</v>
      </c>
      <c r="F48" s="12">
        <f aca="true" t="shared" si="17" ref="F48:F53">SUM(G48:I48)</f>
        <v>176</v>
      </c>
      <c r="G48" s="16">
        <v>29</v>
      </c>
      <c r="H48" s="16">
        <v>41</v>
      </c>
      <c r="I48" s="17">
        <v>106</v>
      </c>
    </row>
    <row r="49" spans="1:9" ht="30">
      <c r="A49" s="15" t="s">
        <v>8</v>
      </c>
      <c r="B49" s="12">
        <f t="shared" si="16"/>
        <v>767</v>
      </c>
      <c r="C49" s="16">
        <f>SUM(C50:C52)</f>
        <v>741</v>
      </c>
      <c r="D49" s="16">
        <f>SUM(D50:D52)</f>
        <v>20</v>
      </c>
      <c r="E49" s="16">
        <f>SUM(E50:E52)</f>
        <v>6</v>
      </c>
      <c r="F49" s="12">
        <f t="shared" si="17"/>
        <v>958</v>
      </c>
      <c r="G49" s="16">
        <f>SUM(G50:G52)</f>
        <v>913</v>
      </c>
      <c r="H49" s="16">
        <f>SUM(H50:H52)</f>
        <v>33</v>
      </c>
      <c r="I49" s="17">
        <f>SUM(I50:I52)</f>
        <v>12</v>
      </c>
    </row>
    <row r="50" spans="1:9" ht="30">
      <c r="A50" s="18" t="s">
        <v>9</v>
      </c>
      <c r="B50" s="12">
        <f t="shared" si="16"/>
        <v>748</v>
      </c>
      <c r="C50" s="16">
        <f>75+656</f>
        <v>731</v>
      </c>
      <c r="D50" s="16">
        <v>15</v>
      </c>
      <c r="E50" s="16">
        <v>2</v>
      </c>
      <c r="F50" s="12">
        <f t="shared" si="17"/>
        <v>937</v>
      </c>
      <c r="G50" s="16">
        <f>87+816</f>
        <v>903</v>
      </c>
      <c r="H50" s="16">
        <v>27</v>
      </c>
      <c r="I50" s="17">
        <v>7</v>
      </c>
    </row>
    <row r="51" spans="1:9" ht="30">
      <c r="A51" s="18" t="s">
        <v>10</v>
      </c>
      <c r="B51" s="12">
        <f t="shared" si="16"/>
        <v>14</v>
      </c>
      <c r="C51" s="16">
        <v>9</v>
      </c>
      <c r="D51" s="16">
        <v>4</v>
      </c>
      <c r="E51" s="16">
        <v>1</v>
      </c>
      <c r="F51" s="12">
        <f t="shared" si="17"/>
        <v>15</v>
      </c>
      <c r="G51" s="16">
        <v>9</v>
      </c>
      <c r="H51" s="16">
        <v>4</v>
      </c>
      <c r="I51" s="17">
        <v>2</v>
      </c>
    </row>
    <row r="52" spans="1:9" ht="30" customHeight="1">
      <c r="A52" s="18" t="s">
        <v>11</v>
      </c>
      <c r="B52" s="12">
        <f t="shared" si="16"/>
        <v>5</v>
      </c>
      <c r="C52" s="16">
        <v>1</v>
      </c>
      <c r="D52" s="16">
        <v>1</v>
      </c>
      <c r="E52" s="16">
        <v>3</v>
      </c>
      <c r="F52" s="12">
        <f t="shared" si="17"/>
        <v>6</v>
      </c>
      <c r="G52" s="16">
        <v>1</v>
      </c>
      <c r="H52" s="16">
        <v>2</v>
      </c>
      <c r="I52" s="17">
        <v>3</v>
      </c>
    </row>
    <row r="53" spans="1:9" ht="30" customHeight="1">
      <c r="A53" s="19" t="s">
        <v>17</v>
      </c>
      <c r="B53" s="6">
        <f t="shared" si="16"/>
        <v>14658</v>
      </c>
      <c r="C53" s="7">
        <f>SUM(C55:C56)</f>
        <v>13369</v>
      </c>
      <c r="D53" s="7">
        <f>SUM(D55:D56)</f>
        <v>837</v>
      </c>
      <c r="E53" s="7">
        <f>SUM(E55:E56)</f>
        <v>452</v>
      </c>
      <c r="F53" s="6">
        <f t="shared" si="17"/>
        <v>15218</v>
      </c>
      <c r="G53" s="7">
        <f>SUM(G55:G56)</f>
        <v>13755</v>
      </c>
      <c r="H53" s="7">
        <f>SUM(H55:H56)</f>
        <v>978</v>
      </c>
      <c r="I53" s="20">
        <f>SUM(I55:I56)</f>
        <v>485</v>
      </c>
    </row>
    <row r="54" spans="1:9" ht="30">
      <c r="A54" s="11" t="s">
        <v>6</v>
      </c>
      <c r="B54" s="12"/>
      <c r="C54" s="21"/>
      <c r="D54" s="21"/>
      <c r="E54" s="21"/>
      <c r="F54" s="12"/>
      <c r="G54" s="21"/>
      <c r="H54" s="21"/>
      <c r="I54" s="22"/>
    </row>
    <row r="55" spans="1:9" ht="30">
      <c r="A55" s="15" t="s">
        <v>7</v>
      </c>
      <c r="B55" s="12">
        <f aca="true" t="shared" si="18" ref="B55:B60">SUM(C55:E55)</f>
        <v>180</v>
      </c>
      <c r="C55" s="16">
        <v>45</v>
      </c>
      <c r="D55" s="16">
        <v>37</v>
      </c>
      <c r="E55" s="16">
        <v>98</v>
      </c>
      <c r="F55" s="12">
        <f aca="true" t="shared" si="19" ref="F55:F60">SUM(G55:I55)</f>
        <v>187</v>
      </c>
      <c r="G55" s="16">
        <v>51</v>
      </c>
      <c r="H55" s="16">
        <v>34</v>
      </c>
      <c r="I55" s="17">
        <v>102</v>
      </c>
    </row>
    <row r="56" spans="1:9" ht="30">
      <c r="A56" s="15" t="s">
        <v>8</v>
      </c>
      <c r="B56" s="12">
        <f t="shared" si="18"/>
        <v>14478</v>
      </c>
      <c r="C56" s="16">
        <f>SUM(C57:C59)</f>
        <v>13324</v>
      </c>
      <c r="D56" s="16">
        <f>SUM(D57:D59)</f>
        <v>800</v>
      </c>
      <c r="E56" s="16">
        <f>SUM(E57:E59)</f>
        <v>354</v>
      </c>
      <c r="F56" s="12">
        <f t="shared" si="19"/>
        <v>15031</v>
      </c>
      <c r="G56" s="16">
        <f>SUM(G57:G59)</f>
        <v>13704</v>
      </c>
      <c r="H56" s="16">
        <f>SUM(H57:H59)</f>
        <v>944</v>
      </c>
      <c r="I56" s="17">
        <f>SUM(I57:I59)</f>
        <v>383</v>
      </c>
    </row>
    <row r="57" spans="1:9" ht="30">
      <c r="A57" s="18" t="s">
        <v>9</v>
      </c>
      <c r="B57" s="12">
        <f t="shared" si="18"/>
        <v>14121</v>
      </c>
      <c r="C57" s="16">
        <f>2273+10818</f>
        <v>13091</v>
      </c>
      <c r="D57" s="16">
        <v>719</v>
      </c>
      <c r="E57" s="16">
        <v>311</v>
      </c>
      <c r="F57" s="12">
        <f t="shared" si="19"/>
        <v>14618</v>
      </c>
      <c r="G57" s="16">
        <f>2425+11036</f>
        <v>13461</v>
      </c>
      <c r="H57" s="16">
        <v>830</v>
      </c>
      <c r="I57" s="17">
        <v>327</v>
      </c>
    </row>
    <row r="58" spans="1:9" ht="30">
      <c r="A58" s="18" t="s">
        <v>10</v>
      </c>
      <c r="B58" s="12">
        <f t="shared" si="18"/>
        <v>268</v>
      </c>
      <c r="C58" s="16">
        <v>190</v>
      </c>
      <c r="D58" s="16">
        <v>51</v>
      </c>
      <c r="E58" s="16">
        <v>27</v>
      </c>
      <c r="F58" s="12">
        <f t="shared" si="19"/>
        <v>317</v>
      </c>
      <c r="G58" s="16">
        <v>199</v>
      </c>
      <c r="H58" s="16">
        <v>80</v>
      </c>
      <c r="I58" s="17">
        <v>38</v>
      </c>
    </row>
    <row r="59" spans="1:9" ht="30">
      <c r="A59" s="18" t="s">
        <v>11</v>
      </c>
      <c r="B59" s="12">
        <f t="shared" si="18"/>
        <v>89</v>
      </c>
      <c r="C59" s="16">
        <v>43</v>
      </c>
      <c r="D59" s="16">
        <v>30</v>
      </c>
      <c r="E59" s="16">
        <v>16</v>
      </c>
      <c r="F59" s="12">
        <f t="shared" si="19"/>
        <v>96</v>
      </c>
      <c r="G59" s="16">
        <v>44</v>
      </c>
      <c r="H59" s="16">
        <v>34</v>
      </c>
      <c r="I59" s="17">
        <v>18</v>
      </c>
    </row>
    <row r="60" spans="1:9" ht="42.75">
      <c r="A60" s="19" t="s">
        <v>18</v>
      </c>
      <c r="B60" s="6">
        <f t="shared" si="18"/>
        <v>119306</v>
      </c>
      <c r="C60" s="7">
        <f>SUM(C62:C63)</f>
        <v>116246</v>
      </c>
      <c r="D60" s="7">
        <f>SUM(D62:D63)</f>
        <v>2285</v>
      </c>
      <c r="E60" s="7">
        <f>SUM(E62:E63)</f>
        <v>775</v>
      </c>
      <c r="F60" s="6">
        <f t="shared" si="19"/>
        <v>125137</v>
      </c>
      <c r="G60" s="7">
        <f>SUM(G62:G63)</f>
        <v>121664</v>
      </c>
      <c r="H60" s="7">
        <f>SUM(H62:H63)</f>
        <v>2602</v>
      </c>
      <c r="I60" s="20">
        <f>SUM(I62:I63)</f>
        <v>871</v>
      </c>
    </row>
    <row r="61" spans="1:9" ht="41.25" customHeight="1">
      <c r="A61" s="11" t="s">
        <v>6</v>
      </c>
      <c r="B61" s="12"/>
      <c r="C61" s="21"/>
      <c r="D61" s="21"/>
      <c r="E61" s="21"/>
      <c r="F61" s="12"/>
      <c r="G61" s="21"/>
      <c r="H61" s="21"/>
      <c r="I61" s="22"/>
    </row>
    <row r="62" spans="1:9" ht="30">
      <c r="A62" s="15" t="s">
        <v>7</v>
      </c>
      <c r="B62" s="12">
        <f aca="true" t="shared" si="20" ref="B62:B67">SUM(C62:E62)</f>
        <v>132</v>
      </c>
      <c r="C62" s="16">
        <v>116</v>
      </c>
      <c r="D62" s="16">
        <v>12</v>
      </c>
      <c r="E62" s="16">
        <v>4</v>
      </c>
      <c r="F62" s="12">
        <f aca="true" t="shared" si="21" ref="F62:F67">SUM(G62:I62)</f>
        <v>128</v>
      </c>
      <c r="G62" s="16">
        <v>110</v>
      </c>
      <c r="H62" s="16">
        <v>15</v>
      </c>
      <c r="I62" s="17">
        <v>3</v>
      </c>
    </row>
    <row r="63" spans="1:9" ht="30">
      <c r="A63" s="15" t="s">
        <v>8</v>
      </c>
      <c r="B63" s="12">
        <f t="shared" si="20"/>
        <v>119174</v>
      </c>
      <c r="C63" s="16">
        <f>SUM(C64:C66)</f>
        <v>116130</v>
      </c>
      <c r="D63" s="16">
        <f>SUM(D64:D66)</f>
        <v>2273</v>
      </c>
      <c r="E63" s="16">
        <f>SUM(E64:E66)</f>
        <v>771</v>
      </c>
      <c r="F63" s="12">
        <f t="shared" si="21"/>
        <v>125009</v>
      </c>
      <c r="G63" s="16">
        <f>SUM(G64:G66)</f>
        <v>121554</v>
      </c>
      <c r="H63" s="16">
        <f>SUM(H64:H66)</f>
        <v>2587</v>
      </c>
      <c r="I63" s="17">
        <f>SUM(I64:I66)</f>
        <v>868</v>
      </c>
    </row>
    <row r="64" spans="1:9" ht="30">
      <c r="A64" s="18" t="s">
        <v>9</v>
      </c>
      <c r="B64" s="12">
        <f t="shared" si="20"/>
        <v>118146</v>
      </c>
      <c r="C64" s="16">
        <f>6867+108507</f>
        <v>115374</v>
      </c>
      <c r="D64" s="16">
        <v>2080</v>
      </c>
      <c r="E64" s="16">
        <v>692</v>
      </c>
      <c r="F64" s="12">
        <f t="shared" si="21"/>
        <v>123705</v>
      </c>
      <c r="G64" s="16">
        <f>7933+112626</f>
        <v>120559</v>
      </c>
      <c r="H64" s="16">
        <v>2359</v>
      </c>
      <c r="I64" s="17">
        <v>787</v>
      </c>
    </row>
    <row r="65" spans="1:9" ht="30">
      <c r="A65" s="18" t="s">
        <v>10</v>
      </c>
      <c r="B65" s="12">
        <f t="shared" si="20"/>
        <v>802</v>
      </c>
      <c r="C65" s="16">
        <v>600</v>
      </c>
      <c r="D65" s="16">
        <v>146</v>
      </c>
      <c r="E65" s="16">
        <v>56</v>
      </c>
      <c r="F65" s="12">
        <f t="shared" si="21"/>
        <v>1027</v>
      </c>
      <c r="G65" s="16">
        <v>795</v>
      </c>
      <c r="H65" s="16">
        <v>174</v>
      </c>
      <c r="I65" s="17">
        <v>58</v>
      </c>
    </row>
    <row r="66" spans="1:9" ht="30">
      <c r="A66" s="18" t="s">
        <v>11</v>
      </c>
      <c r="B66" s="12">
        <f t="shared" si="20"/>
        <v>226</v>
      </c>
      <c r="C66" s="16">
        <v>156</v>
      </c>
      <c r="D66" s="16">
        <v>47</v>
      </c>
      <c r="E66" s="16">
        <v>23</v>
      </c>
      <c r="F66" s="12">
        <f t="shared" si="21"/>
        <v>277</v>
      </c>
      <c r="G66" s="16">
        <v>200</v>
      </c>
      <c r="H66" s="16">
        <v>54</v>
      </c>
      <c r="I66" s="17">
        <v>23</v>
      </c>
    </row>
    <row r="67" spans="1:9" ht="28.5">
      <c r="A67" s="19" t="s">
        <v>19</v>
      </c>
      <c r="B67" s="6">
        <f t="shared" si="20"/>
        <v>71616</v>
      </c>
      <c r="C67" s="7">
        <f>SUM(C69:C70)</f>
        <v>71108</v>
      </c>
      <c r="D67" s="7">
        <f>SUM(D69:D70)</f>
        <v>336</v>
      </c>
      <c r="E67" s="7">
        <f>SUM(E69:E70)</f>
        <v>172</v>
      </c>
      <c r="F67" s="6">
        <f t="shared" si="21"/>
        <v>74860</v>
      </c>
      <c r="G67" s="7">
        <f>SUM(G69:G70)</f>
        <v>74280</v>
      </c>
      <c r="H67" s="7">
        <f>SUM(H69:H70)</f>
        <v>398</v>
      </c>
      <c r="I67" s="20">
        <f>SUM(I69:I70)</f>
        <v>182</v>
      </c>
    </row>
    <row r="68" spans="1:9" ht="31.5" customHeight="1">
      <c r="A68" s="11" t="s">
        <v>6</v>
      </c>
      <c r="B68" s="12"/>
      <c r="C68" s="21"/>
      <c r="D68" s="21"/>
      <c r="E68" s="21"/>
      <c r="F68" s="12"/>
      <c r="G68" s="21"/>
      <c r="H68" s="21"/>
      <c r="I68" s="22"/>
    </row>
    <row r="69" spans="1:9" ht="30">
      <c r="A69" s="15" t="s">
        <v>7</v>
      </c>
      <c r="B69" s="12">
        <f aca="true" t="shared" si="22" ref="B69:B74">SUM(C69:E69)</f>
        <v>185</v>
      </c>
      <c r="C69" s="16">
        <v>62</v>
      </c>
      <c r="D69" s="16">
        <v>49</v>
      </c>
      <c r="E69" s="16">
        <v>74</v>
      </c>
      <c r="F69" s="12">
        <f aca="true" t="shared" si="23" ref="F69:F74">SUM(G69:I69)</f>
        <v>181</v>
      </c>
      <c r="G69" s="16">
        <v>66</v>
      </c>
      <c r="H69" s="16">
        <v>48</v>
      </c>
      <c r="I69" s="17">
        <v>67</v>
      </c>
    </row>
    <row r="70" spans="1:9" ht="30">
      <c r="A70" s="15" t="s">
        <v>8</v>
      </c>
      <c r="B70" s="12">
        <f t="shared" si="22"/>
        <v>71431</v>
      </c>
      <c r="C70" s="16">
        <f>SUM(C71:C73)</f>
        <v>71046</v>
      </c>
      <c r="D70" s="16">
        <f>SUM(D71:D73)</f>
        <v>287</v>
      </c>
      <c r="E70" s="16">
        <f>SUM(E71:E73)</f>
        <v>98</v>
      </c>
      <c r="F70" s="12">
        <f t="shared" si="23"/>
        <v>74679</v>
      </c>
      <c r="G70" s="16">
        <f>SUM(G71:G73)</f>
        <v>74214</v>
      </c>
      <c r="H70" s="16">
        <f>SUM(H71:H73)</f>
        <v>350</v>
      </c>
      <c r="I70" s="17">
        <f>SUM(I71:I73)</f>
        <v>115</v>
      </c>
    </row>
    <row r="71" spans="1:9" ht="30">
      <c r="A71" s="18" t="s">
        <v>9</v>
      </c>
      <c r="B71" s="12">
        <f t="shared" si="22"/>
        <v>71278</v>
      </c>
      <c r="C71" s="16">
        <f>990+69964</f>
        <v>70954</v>
      </c>
      <c r="D71" s="16">
        <v>246</v>
      </c>
      <c r="E71" s="16">
        <v>78</v>
      </c>
      <c r="F71" s="12">
        <f t="shared" si="23"/>
        <v>74476</v>
      </c>
      <c r="G71" s="16">
        <f>1160+72913</f>
        <v>74073</v>
      </c>
      <c r="H71" s="16">
        <v>305</v>
      </c>
      <c r="I71" s="17">
        <v>98</v>
      </c>
    </row>
    <row r="72" spans="1:9" ht="30">
      <c r="A72" s="18" t="s">
        <v>10</v>
      </c>
      <c r="B72" s="12">
        <f t="shared" si="22"/>
        <v>115</v>
      </c>
      <c r="C72" s="16">
        <v>71</v>
      </c>
      <c r="D72" s="16">
        <v>33</v>
      </c>
      <c r="E72" s="16">
        <v>11</v>
      </c>
      <c r="F72" s="12">
        <f t="shared" si="23"/>
        <v>158</v>
      </c>
      <c r="G72" s="16">
        <v>116</v>
      </c>
      <c r="H72" s="16">
        <v>32</v>
      </c>
      <c r="I72" s="17">
        <v>10</v>
      </c>
    </row>
    <row r="73" spans="1:9" ht="30">
      <c r="A73" s="18" t="s">
        <v>11</v>
      </c>
      <c r="B73" s="12">
        <f t="shared" si="22"/>
        <v>38</v>
      </c>
      <c r="C73" s="16">
        <v>21</v>
      </c>
      <c r="D73" s="16">
        <v>8</v>
      </c>
      <c r="E73" s="16">
        <v>9</v>
      </c>
      <c r="F73" s="12">
        <f t="shared" si="23"/>
        <v>45</v>
      </c>
      <c r="G73" s="16">
        <v>25</v>
      </c>
      <c r="H73" s="16">
        <v>13</v>
      </c>
      <c r="I73" s="17">
        <v>7</v>
      </c>
    </row>
    <row r="74" spans="1:9" ht="57">
      <c r="A74" s="19" t="s">
        <v>20</v>
      </c>
      <c r="B74" s="6">
        <f t="shared" si="22"/>
        <v>21693</v>
      </c>
      <c r="C74" s="7">
        <f>SUM(C76:C77)</f>
        <v>21404</v>
      </c>
      <c r="D74" s="7">
        <f>SUM(D76:D77)</f>
        <v>192</v>
      </c>
      <c r="E74" s="7">
        <f>SUM(E76:E77)</f>
        <v>97</v>
      </c>
      <c r="F74" s="6">
        <f t="shared" si="23"/>
        <v>22752</v>
      </c>
      <c r="G74" s="7">
        <f>SUM(G76:G77)</f>
        <v>22427</v>
      </c>
      <c r="H74" s="7">
        <f>SUM(H76:H77)</f>
        <v>222</v>
      </c>
      <c r="I74" s="20">
        <f>SUM(I76:I77)</f>
        <v>103</v>
      </c>
    </row>
    <row r="75" spans="1:9" ht="30">
      <c r="A75" s="11" t="s">
        <v>6</v>
      </c>
      <c r="B75" s="12"/>
      <c r="C75" s="21"/>
      <c r="D75" s="21"/>
      <c r="E75" s="21"/>
      <c r="F75" s="12"/>
      <c r="G75" s="21"/>
      <c r="H75" s="21"/>
      <c r="I75" s="22"/>
    </row>
    <row r="76" spans="1:9" ht="30">
      <c r="A76" s="15" t="s">
        <v>7</v>
      </c>
      <c r="B76" s="12">
        <f aca="true" t="shared" si="24" ref="B76:B81">SUM(C76:E76)</f>
        <v>17</v>
      </c>
      <c r="C76" s="16">
        <v>8</v>
      </c>
      <c r="D76" s="16">
        <v>6</v>
      </c>
      <c r="E76" s="16">
        <v>3</v>
      </c>
      <c r="F76" s="12">
        <f aca="true" t="shared" si="25" ref="F76:F81">SUM(G76:I76)</f>
        <v>16</v>
      </c>
      <c r="G76" s="16">
        <v>8</v>
      </c>
      <c r="H76" s="16">
        <v>5</v>
      </c>
      <c r="I76" s="17">
        <v>3</v>
      </c>
    </row>
    <row r="77" spans="1:9" ht="30">
      <c r="A77" s="15" t="s">
        <v>8</v>
      </c>
      <c r="B77" s="12">
        <f t="shared" si="24"/>
        <v>21676</v>
      </c>
      <c r="C77" s="16">
        <f>SUM(C78:C80)</f>
        <v>21396</v>
      </c>
      <c r="D77" s="16">
        <f>SUM(D78:D80)</f>
        <v>186</v>
      </c>
      <c r="E77" s="16">
        <f>SUM(E78:E80)</f>
        <v>94</v>
      </c>
      <c r="F77" s="12">
        <f t="shared" si="25"/>
        <v>22736</v>
      </c>
      <c r="G77" s="16">
        <f>SUM(G78:G80)</f>
        <v>22419</v>
      </c>
      <c r="H77" s="16">
        <f>SUM(H78:H80)</f>
        <v>217</v>
      </c>
      <c r="I77" s="17">
        <f>SUM(I78:I80)</f>
        <v>100</v>
      </c>
    </row>
    <row r="78" spans="1:9" ht="30">
      <c r="A78" s="18" t="s">
        <v>9</v>
      </c>
      <c r="B78" s="12">
        <f t="shared" si="24"/>
        <v>21467</v>
      </c>
      <c r="C78" s="16">
        <f>665+20557</f>
        <v>21222</v>
      </c>
      <c r="D78" s="16">
        <v>170</v>
      </c>
      <c r="E78" s="16">
        <v>75</v>
      </c>
      <c r="F78" s="12">
        <f t="shared" si="25"/>
        <v>22480</v>
      </c>
      <c r="G78" s="16">
        <f>743+21463</f>
        <v>22206</v>
      </c>
      <c r="H78" s="16">
        <v>193</v>
      </c>
      <c r="I78" s="17">
        <v>81</v>
      </c>
    </row>
    <row r="79" spans="1:9" ht="30">
      <c r="A79" s="18" t="s">
        <v>10</v>
      </c>
      <c r="B79" s="12">
        <f t="shared" si="24"/>
        <v>159</v>
      </c>
      <c r="C79" s="16">
        <v>140</v>
      </c>
      <c r="D79" s="16">
        <v>9</v>
      </c>
      <c r="E79" s="16">
        <v>10</v>
      </c>
      <c r="F79" s="12">
        <f t="shared" si="25"/>
        <v>196</v>
      </c>
      <c r="G79" s="16">
        <v>174</v>
      </c>
      <c r="H79" s="16">
        <v>13</v>
      </c>
      <c r="I79" s="17">
        <v>9</v>
      </c>
    </row>
    <row r="80" spans="1:9" ht="30">
      <c r="A80" s="18" t="s">
        <v>11</v>
      </c>
      <c r="B80" s="12">
        <f t="shared" si="24"/>
        <v>50</v>
      </c>
      <c r="C80" s="16">
        <v>34</v>
      </c>
      <c r="D80" s="16">
        <v>7</v>
      </c>
      <c r="E80" s="16">
        <v>9</v>
      </c>
      <c r="F80" s="12">
        <f t="shared" si="25"/>
        <v>60</v>
      </c>
      <c r="G80" s="16">
        <v>39</v>
      </c>
      <c r="H80" s="16">
        <v>11</v>
      </c>
      <c r="I80" s="17">
        <v>10</v>
      </c>
    </row>
    <row r="81" spans="1:9" ht="28.5">
      <c r="A81" s="19" t="s">
        <v>21</v>
      </c>
      <c r="B81" s="6">
        <f t="shared" si="24"/>
        <v>7739</v>
      </c>
      <c r="C81" s="7">
        <f>SUM(C83:C84)</f>
        <v>7348</v>
      </c>
      <c r="D81" s="7">
        <f>SUM(D83:D84)</f>
        <v>269</v>
      </c>
      <c r="E81" s="7">
        <f>SUM(E83:E84)</f>
        <v>122</v>
      </c>
      <c r="F81" s="6">
        <f t="shared" si="25"/>
        <v>8875</v>
      </c>
      <c r="G81" s="7">
        <f>SUM(G83:G84)</f>
        <v>8438</v>
      </c>
      <c r="H81" s="7">
        <f>SUM(H83:H84)</f>
        <v>314</v>
      </c>
      <c r="I81" s="20">
        <f>SUM(I83:I84)</f>
        <v>123</v>
      </c>
    </row>
    <row r="82" spans="1:9" ht="31.5" customHeight="1">
      <c r="A82" s="11" t="s">
        <v>6</v>
      </c>
      <c r="B82" s="12"/>
      <c r="C82" s="21"/>
      <c r="D82" s="21"/>
      <c r="E82" s="21"/>
      <c r="F82" s="12"/>
      <c r="G82" s="21"/>
      <c r="H82" s="21"/>
      <c r="I82" s="22"/>
    </row>
    <row r="83" spans="1:9" ht="30">
      <c r="A83" s="15" t="s">
        <v>7</v>
      </c>
      <c r="B83" s="12">
        <f aca="true" t="shared" si="26" ref="B83:B88">SUM(C83:E83)</f>
        <v>129</v>
      </c>
      <c r="C83" s="16">
        <v>35</v>
      </c>
      <c r="D83" s="16">
        <v>32</v>
      </c>
      <c r="E83" s="16">
        <v>62</v>
      </c>
      <c r="F83" s="12">
        <f aca="true" t="shared" si="27" ref="F83:F88">SUM(G83:I83)</f>
        <v>128</v>
      </c>
      <c r="G83" s="16">
        <v>36</v>
      </c>
      <c r="H83" s="16">
        <v>41</v>
      </c>
      <c r="I83" s="17">
        <v>51</v>
      </c>
    </row>
    <row r="84" spans="1:9" ht="30">
      <c r="A84" s="15" t="s">
        <v>8</v>
      </c>
      <c r="B84" s="12">
        <f t="shared" si="26"/>
        <v>7610</v>
      </c>
      <c r="C84" s="16">
        <f>SUM(C85:C87)</f>
        <v>7313</v>
      </c>
      <c r="D84" s="16">
        <f>SUM(D85:D87)</f>
        <v>237</v>
      </c>
      <c r="E84" s="16">
        <f>SUM(E85:E87)</f>
        <v>60</v>
      </c>
      <c r="F84" s="12">
        <f t="shared" si="27"/>
        <v>8747</v>
      </c>
      <c r="G84" s="16">
        <f>SUM(G85:G87)</f>
        <v>8402</v>
      </c>
      <c r="H84" s="16">
        <f>SUM(H85:H87)</f>
        <v>273</v>
      </c>
      <c r="I84" s="17">
        <f>SUM(I85:I87)</f>
        <v>72</v>
      </c>
    </row>
    <row r="85" spans="1:9" ht="30">
      <c r="A85" s="18" t="s">
        <v>9</v>
      </c>
      <c r="B85" s="12">
        <f t="shared" si="26"/>
        <v>7468</v>
      </c>
      <c r="C85" s="16">
        <f>1127+6083</f>
        <v>7210</v>
      </c>
      <c r="D85" s="16">
        <v>210</v>
      </c>
      <c r="E85" s="16">
        <v>48</v>
      </c>
      <c r="F85" s="12">
        <f t="shared" si="27"/>
        <v>8538</v>
      </c>
      <c r="G85" s="16">
        <f>1305+6937</f>
        <v>8242</v>
      </c>
      <c r="H85" s="16">
        <v>239</v>
      </c>
      <c r="I85" s="17">
        <v>57</v>
      </c>
    </row>
    <row r="86" spans="1:9" ht="30">
      <c r="A86" s="18" t="s">
        <v>10</v>
      </c>
      <c r="B86" s="12">
        <f t="shared" si="26"/>
        <v>113</v>
      </c>
      <c r="C86" s="16">
        <v>83</v>
      </c>
      <c r="D86" s="16">
        <v>21</v>
      </c>
      <c r="E86" s="16">
        <v>9</v>
      </c>
      <c r="F86" s="12">
        <f t="shared" si="27"/>
        <v>166</v>
      </c>
      <c r="G86" s="16">
        <v>128</v>
      </c>
      <c r="H86" s="16">
        <v>24</v>
      </c>
      <c r="I86" s="17">
        <v>14</v>
      </c>
    </row>
    <row r="87" spans="1:9" ht="30">
      <c r="A87" s="18" t="s">
        <v>11</v>
      </c>
      <c r="B87" s="12">
        <f t="shared" si="26"/>
        <v>29</v>
      </c>
      <c r="C87" s="16">
        <v>20</v>
      </c>
      <c r="D87" s="16">
        <v>6</v>
      </c>
      <c r="E87" s="16">
        <v>3</v>
      </c>
      <c r="F87" s="12">
        <f t="shared" si="27"/>
        <v>43</v>
      </c>
      <c r="G87" s="16">
        <v>32</v>
      </c>
      <c r="H87" s="16">
        <v>10</v>
      </c>
      <c r="I87" s="17">
        <v>1</v>
      </c>
    </row>
    <row r="88" spans="1:9" ht="42.75">
      <c r="A88" s="19" t="s">
        <v>22</v>
      </c>
      <c r="B88" s="6">
        <f t="shared" si="26"/>
        <v>8253</v>
      </c>
      <c r="C88" s="7">
        <f>SUM(C90:C91)</f>
        <v>7975</v>
      </c>
      <c r="D88" s="7">
        <f>SUM(D90:D91)</f>
        <v>221</v>
      </c>
      <c r="E88" s="7">
        <f>SUM(E90:E91)</f>
        <v>57</v>
      </c>
      <c r="F88" s="6">
        <f t="shared" si="27"/>
        <v>9083</v>
      </c>
      <c r="G88" s="7">
        <f>SUM(G90:G91)</f>
        <v>8784</v>
      </c>
      <c r="H88" s="7">
        <f>SUM(H90:H91)</f>
        <v>236</v>
      </c>
      <c r="I88" s="20">
        <f>SUM(I90:I91)</f>
        <v>63</v>
      </c>
    </row>
    <row r="89" spans="1:9" ht="48" customHeight="1">
      <c r="A89" s="11" t="s">
        <v>6</v>
      </c>
      <c r="B89" s="12"/>
      <c r="C89" s="21"/>
      <c r="D89" s="21"/>
      <c r="E89" s="21"/>
      <c r="F89" s="12"/>
      <c r="G89" s="21"/>
      <c r="H89" s="21"/>
      <c r="I89" s="22"/>
    </row>
    <row r="90" spans="1:9" ht="30">
      <c r="A90" s="15" t="s">
        <v>7</v>
      </c>
      <c r="B90" s="12">
        <f aca="true" t="shared" si="28" ref="B90:B95">SUM(C90:E90)</f>
        <v>97</v>
      </c>
      <c r="C90" s="16">
        <v>49</v>
      </c>
      <c r="D90" s="16">
        <v>38</v>
      </c>
      <c r="E90" s="16">
        <v>10</v>
      </c>
      <c r="F90" s="12">
        <f aca="true" t="shared" si="29" ref="F90:F95">SUM(G90:I90)</f>
        <v>102</v>
      </c>
      <c r="G90" s="16">
        <v>53</v>
      </c>
      <c r="H90" s="16">
        <v>33</v>
      </c>
      <c r="I90" s="17">
        <v>16</v>
      </c>
    </row>
    <row r="91" spans="1:9" ht="30">
      <c r="A91" s="15" t="s">
        <v>8</v>
      </c>
      <c r="B91" s="12">
        <f t="shared" si="28"/>
        <v>8156</v>
      </c>
      <c r="C91" s="16">
        <f>SUM(C92:C94)</f>
        <v>7926</v>
      </c>
      <c r="D91" s="16">
        <f>SUM(D92:D94)</f>
        <v>183</v>
      </c>
      <c r="E91" s="16">
        <f>SUM(E92:E94)</f>
        <v>47</v>
      </c>
      <c r="F91" s="12">
        <f t="shared" si="29"/>
        <v>8981</v>
      </c>
      <c r="G91" s="16">
        <f>SUM(G92:G94)</f>
        <v>8731</v>
      </c>
      <c r="H91" s="16">
        <f>SUM(H92:H94)</f>
        <v>203</v>
      </c>
      <c r="I91" s="17">
        <f>SUM(I92:I94)</f>
        <v>47</v>
      </c>
    </row>
    <row r="92" spans="1:9" ht="30">
      <c r="A92" s="18" t="s">
        <v>9</v>
      </c>
      <c r="B92" s="12">
        <f t="shared" si="28"/>
        <v>8086</v>
      </c>
      <c r="C92" s="16">
        <f>923+6952</f>
        <v>7875</v>
      </c>
      <c r="D92" s="16">
        <v>175</v>
      </c>
      <c r="E92" s="16">
        <v>36</v>
      </c>
      <c r="F92" s="12">
        <f t="shared" si="29"/>
        <v>8897</v>
      </c>
      <c r="G92" s="16">
        <f>1010+7661</f>
        <v>8671</v>
      </c>
      <c r="H92" s="16">
        <v>190</v>
      </c>
      <c r="I92" s="17">
        <v>36</v>
      </c>
    </row>
    <row r="93" spans="1:9" ht="30">
      <c r="A93" s="18" t="s">
        <v>10</v>
      </c>
      <c r="B93" s="12">
        <f t="shared" si="28"/>
        <v>45</v>
      </c>
      <c r="C93" s="16">
        <v>39</v>
      </c>
      <c r="D93" s="16">
        <v>3</v>
      </c>
      <c r="E93" s="16">
        <v>3</v>
      </c>
      <c r="F93" s="12">
        <f t="shared" si="29"/>
        <v>56</v>
      </c>
      <c r="G93" s="16">
        <v>45</v>
      </c>
      <c r="H93" s="16">
        <v>8</v>
      </c>
      <c r="I93" s="17">
        <v>3</v>
      </c>
    </row>
    <row r="94" spans="1:9" ht="30">
      <c r="A94" s="18" t="s">
        <v>11</v>
      </c>
      <c r="B94" s="12">
        <f t="shared" si="28"/>
        <v>25</v>
      </c>
      <c r="C94" s="16">
        <v>12</v>
      </c>
      <c r="D94" s="16">
        <v>5</v>
      </c>
      <c r="E94" s="16">
        <v>8</v>
      </c>
      <c r="F94" s="12">
        <f t="shared" si="29"/>
        <v>28</v>
      </c>
      <c r="G94" s="16">
        <v>15</v>
      </c>
      <c r="H94" s="16">
        <v>5</v>
      </c>
      <c r="I94" s="17">
        <v>8</v>
      </c>
    </row>
    <row r="95" spans="1:9" ht="28.5">
      <c r="A95" s="19" t="s">
        <v>23</v>
      </c>
      <c r="B95" s="6">
        <f t="shared" si="28"/>
        <v>7161</v>
      </c>
      <c r="C95" s="7">
        <f>SUM(C97:C98)</f>
        <v>6970</v>
      </c>
      <c r="D95" s="7">
        <f>SUM(D97:D98)</f>
        <v>149</v>
      </c>
      <c r="E95" s="7">
        <f>SUM(E97:E98)</f>
        <v>42</v>
      </c>
      <c r="F95" s="6">
        <f t="shared" si="29"/>
        <v>8271</v>
      </c>
      <c r="G95" s="7">
        <f>SUM(G97:G98)</f>
        <v>8053</v>
      </c>
      <c r="H95" s="7">
        <f>SUM(H97:H98)</f>
        <v>167</v>
      </c>
      <c r="I95" s="20">
        <f>SUM(I97:I98)</f>
        <v>51</v>
      </c>
    </row>
    <row r="96" spans="1:9" ht="29.25" customHeight="1">
      <c r="A96" s="11" t="s">
        <v>6</v>
      </c>
      <c r="B96" s="12"/>
      <c r="C96" s="21"/>
      <c r="D96" s="21"/>
      <c r="E96" s="21"/>
      <c r="F96" s="12"/>
      <c r="G96" s="21"/>
      <c r="H96" s="21"/>
      <c r="I96" s="22"/>
    </row>
    <row r="97" spans="1:9" ht="30">
      <c r="A97" s="15" t="s">
        <v>7</v>
      </c>
      <c r="B97" s="12">
        <f aca="true" t="shared" si="30" ref="B97:B102">SUM(C97:E97)</f>
        <v>52</v>
      </c>
      <c r="C97" s="16">
        <v>37</v>
      </c>
      <c r="D97" s="16">
        <v>9</v>
      </c>
      <c r="E97" s="16">
        <v>6</v>
      </c>
      <c r="F97" s="12">
        <f aca="true" t="shared" si="31" ref="F97:F102">SUM(G97:I97)</f>
        <v>67</v>
      </c>
      <c r="G97" s="16">
        <v>47</v>
      </c>
      <c r="H97" s="16">
        <v>7</v>
      </c>
      <c r="I97" s="17">
        <v>13</v>
      </c>
    </row>
    <row r="98" spans="1:9" ht="30">
      <c r="A98" s="15" t="s">
        <v>8</v>
      </c>
      <c r="B98" s="12">
        <f t="shared" si="30"/>
        <v>7109</v>
      </c>
      <c r="C98" s="16">
        <f>SUM(C99:C101)</f>
        <v>6933</v>
      </c>
      <c r="D98" s="16">
        <f>SUM(D99:D101)</f>
        <v>140</v>
      </c>
      <c r="E98" s="16">
        <f>SUM(E99:E101)</f>
        <v>36</v>
      </c>
      <c r="F98" s="12">
        <f t="shared" si="31"/>
        <v>8204</v>
      </c>
      <c r="G98" s="16">
        <f>SUM(G99:G101)</f>
        <v>8006</v>
      </c>
      <c r="H98" s="16">
        <f>SUM(H99:H101)</f>
        <v>160</v>
      </c>
      <c r="I98" s="17">
        <f>SUM(I99:I101)</f>
        <v>38</v>
      </c>
    </row>
    <row r="99" spans="1:9" ht="30">
      <c r="A99" s="18" t="s">
        <v>9</v>
      </c>
      <c r="B99" s="12">
        <f t="shared" si="30"/>
        <v>7027</v>
      </c>
      <c r="C99" s="16">
        <f>746+6116</f>
        <v>6862</v>
      </c>
      <c r="D99" s="16">
        <v>132</v>
      </c>
      <c r="E99" s="16">
        <v>33</v>
      </c>
      <c r="F99" s="12">
        <f t="shared" si="31"/>
        <v>8100</v>
      </c>
      <c r="G99" s="16">
        <f>895+7027</f>
        <v>7922</v>
      </c>
      <c r="H99" s="16">
        <v>142</v>
      </c>
      <c r="I99" s="17">
        <v>36</v>
      </c>
    </row>
    <row r="100" spans="1:9" ht="30">
      <c r="A100" s="18" t="s">
        <v>10</v>
      </c>
      <c r="B100" s="12">
        <f t="shared" si="30"/>
        <v>56</v>
      </c>
      <c r="C100" s="16">
        <v>48</v>
      </c>
      <c r="D100" s="16">
        <v>6</v>
      </c>
      <c r="E100" s="16">
        <v>2</v>
      </c>
      <c r="F100" s="12">
        <f t="shared" si="31"/>
        <v>75</v>
      </c>
      <c r="G100" s="16">
        <v>60</v>
      </c>
      <c r="H100" s="16">
        <v>14</v>
      </c>
      <c r="I100" s="17">
        <v>1</v>
      </c>
    </row>
    <row r="101" spans="1:9" ht="30">
      <c r="A101" s="18" t="s">
        <v>11</v>
      </c>
      <c r="B101" s="12">
        <f t="shared" si="30"/>
        <v>26</v>
      </c>
      <c r="C101" s="16">
        <v>23</v>
      </c>
      <c r="D101" s="16">
        <v>2</v>
      </c>
      <c r="E101" s="16">
        <v>1</v>
      </c>
      <c r="F101" s="12">
        <f t="shared" si="31"/>
        <v>29</v>
      </c>
      <c r="G101" s="16">
        <v>24</v>
      </c>
      <c r="H101" s="16">
        <v>4</v>
      </c>
      <c r="I101" s="17">
        <v>1</v>
      </c>
    </row>
    <row r="102" spans="1:9" ht="42.75">
      <c r="A102" s="19" t="s">
        <v>27</v>
      </c>
      <c r="B102" s="6">
        <f t="shared" si="30"/>
        <v>3945</v>
      </c>
      <c r="C102" s="7">
        <f>SUM(C104:C105)</f>
        <v>3582</v>
      </c>
      <c r="D102" s="7">
        <f>SUM(D104:D105)</f>
        <v>277</v>
      </c>
      <c r="E102" s="7">
        <f>SUM(E104:E105)</f>
        <v>86</v>
      </c>
      <c r="F102" s="6">
        <f t="shared" si="31"/>
        <v>4439</v>
      </c>
      <c r="G102" s="7">
        <f>SUM(G104:G105)</f>
        <v>4027</v>
      </c>
      <c r="H102" s="7">
        <f>SUM(H104:H105)</f>
        <v>313</v>
      </c>
      <c r="I102" s="20">
        <f>SUM(I104:I105)</f>
        <v>99</v>
      </c>
    </row>
    <row r="103" spans="1:9" ht="46.5" customHeight="1">
      <c r="A103" s="11" t="s">
        <v>6</v>
      </c>
      <c r="B103" s="12"/>
      <c r="C103" s="21"/>
      <c r="D103" s="21"/>
      <c r="E103" s="21"/>
      <c r="F103" s="12"/>
      <c r="G103" s="21"/>
      <c r="H103" s="21"/>
      <c r="I103" s="22"/>
    </row>
    <row r="104" spans="1:9" ht="30">
      <c r="A104" s="15" t="s">
        <v>7</v>
      </c>
      <c r="B104" s="12">
        <f aca="true" t="shared" si="32" ref="B104:B109">SUM(C104:E104)</f>
        <v>48</v>
      </c>
      <c r="C104" s="16">
        <v>23</v>
      </c>
      <c r="D104" s="16">
        <v>11</v>
      </c>
      <c r="E104" s="16">
        <v>14</v>
      </c>
      <c r="F104" s="12">
        <f aca="true" t="shared" si="33" ref="F104:F109">SUM(G104:I104)</f>
        <v>51</v>
      </c>
      <c r="G104" s="16">
        <v>21</v>
      </c>
      <c r="H104" s="16">
        <v>14</v>
      </c>
      <c r="I104" s="17">
        <v>16</v>
      </c>
    </row>
    <row r="105" spans="1:9" ht="30">
      <c r="A105" s="15" t="s">
        <v>8</v>
      </c>
      <c r="B105" s="12">
        <f t="shared" si="32"/>
        <v>3897</v>
      </c>
      <c r="C105" s="16">
        <f>SUM(C106:C108)</f>
        <v>3559</v>
      </c>
      <c r="D105" s="16">
        <f>SUM(D106:D108)</f>
        <v>266</v>
      </c>
      <c r="E105" s="16">
        <f>SUM(E106:E108)</f>
        <v>72</v>
      </c>
      <c r="F105" s="12">
        <f t="shared" si="33"/>
        <v>4388</v>
      </c>
      <c r="G105" s="16">
        <f>SUM(G106:G108)</f>
        <v>4006</v>
      </c>
      <c r="H105" s="16">
        <f>SUM(H106:H108)</f>
        <v>299</v>
      </c>
      <c r="I105" s="17">
        <f>SUM(I106:I108)</f>
        <v>83</v>
      </c>
    </row>
    <row r="106" spans="1:9" ht="30">
      <c r="A106" s="18" t="s">
        <v>9</v>
      </c>
      <c r="B106" s="12">
        <f t="shared" si="32"/>
        <v>3844</v>
      </c>
      <c r="C106" s="16">
        <f>609+2911</f>
        <v>3520</v>
      </c>
      <c r="D106" s="16">
        <v>257</v>
      </c>
      <c r="E106" s="16">
        <v>67</v>
      </c>
      <c r="F106" s="12">
        <f t="shared" si="33"/>
        <v>4318</v>
      </c>
      <c r="G106" s="16">
        <f>699+3257</f>
        <v>3956</v>
      </c>
      <c r="H106" s="16">
        <v>284</v>
      </c>
      <c r="I106" s="17">
        <v>78</v>
      </c>
    </row>
    <row r="107" spans="1:9" ht="30">
      <c r="A107" s="18" t="s">
        <v>10</v>
      </c>
      <c r="B107" s="12">
        <f t="shared" si="32"/>
        <v>43</v>
      </c>
      <c r="C107" s="16">
        <v>33</v>
      </c>
      <c r="D107" s="16">
        <v>6</v>
      </c>
      <c r="E107" s="16">
        <v>4</v>
      </c>
      <c r="F107" s="12">
        <f t="shared" si="33"/>
        <v>56</v>
      </c>
      <c r="G107" s="16">
        <v>44</v>
      </c>
      <c r="H107" s="16">
        <v>8</v>
      </c>
      <c r="I107" s="17">
        <v>4</v>
      </c>
    </row>
    <row r="108" spans="1:9" ht="30">
      <c r="A108" s="18" t="s">
        <v>11</v>
      </c>
      <c r="B108" s="12">
        <f t="shared" si="32"/>
        <v>10</v>
      </c>
      <c r="C108" s="16">
        <v>6</v>
      </c>
      <c r="D108" s="16">
        <v>3</v>
      </c>
      <c r="E108" s="16">
        <v>1</v>
      </c>
      <c r="F108" s="12">
        <f t="shared" si="33"/>
        <v>14</v>
      </c>
      <c r="G108" s="16">
        <v>6</v>
      </c>
      <c r="H108" s="16">
        <v>7</v>
      </c>
      <c r="I108" s="17">
        <v>1</v>
      </c>
    </row>
    <row r="109" spans="1:9" ht="28.5">
      <c r="A109" s="19" t="s">
        <v>24</v>
      </c>
      <c r="B109" s="6">
        <f t="shared" si="32"/>
        <v>78518</v>
      </c>
      <c r="C109" s="7">
        <f>SUM(C111:C112)</f>
        <v>77131</v>
      </c>
      <c r="D109" s="7">
        <f>SUM(D111:D112)</f>
        <v>1108</v>
      </c>
      <c r="E109" s="7">
        <f>SUM(E111:E112)</f>
        <v>279</v>
      </c>
      <c r="F109" s="6">
        <f t="shared" si="33"/>
        <v>84288</v>
      </c>
      <c r="G109" s="7">
        <f>SUM(G111:G112)</f>
        <v>82743</v>
      </c>
      <c r="H109" s="7">
        <f>SUM(H111:H112)</f>
        <v>1239</v>
      </c>
      <c r="I109" s="20">
        <f>SUM(I111:I112)</f>
        <v>306</v>
      </c>
    </row>
    <row r="110" spans="1:9" ht="30">
      <c r="A110" s="11" t="s">
        <v>6</v>
      </c>
      <c r="B110" s="12"/>
      <c r="C110" s="21"/>
      <c r="D110" s="21"/>
      <c r="E110" s="21"/>
      <c r="F110" s="12"/>
      <c r="G110" s="21"/>
      <c r="H110" s="21"/>
      <c r="I110" s="22"/>
    </row>
    <row r="111" spans="1:9" ht="30">
      <c r="A111" s="15" t="s">
        <v>7</v>
      </c>
      <c r="B111" s="12">
        <f>SUM(C111:E111)</f>
        <v>319</v>
      </c>
      <c r="C111" s="23">
        <v>175</v>
      </c>
      <c r="D111" s="23">
        <v>95</v>
      </c>
      <c r="E111" s="23">
        <v>49</v>
      </c>
      <c r="F111" s="12">
        <f>SUM(G111:I111)</f>
        <v>326</v>
      </c>
      <c r="G111" s="23">
        <v>177</v>
      </c>
      <c r="H111" s="23">
        <v>98</v>
      </c>
      <c r="I111" s="24">
        <v>51</v>
      </c>
    </row>
    <row r="112" spans="1:9" ht="30">
      <c r="A112" s="15" t="s">
        <v>8</v>
      </c>
      <c r="B112" s="12">
        <f>SUM(C112:E112)</f>
        <v>78199</v>
      </c>
      <c r="C112" s="16">
        <f>SUM(C113:C115)</f>
        <v>76956</v>
      </c>
      <c r="D112" s="16">
        <f>SUM(D113:D115)</f>
        <v>1013</v>
      </c>
      <c r="E112" s="16">
        <f>SUM(E113:E115)</f>
        <v>230</v>
      </c>
      <c r="F112" s="12">
        <f>SUM(G112:I112)</f>
        <v>83962</v>
      </c>
      <c r="G112" s="16">
        <f>SUM(G113:G115)</f>
        <v>82566</v>
      </c>
      <c r="H112" s="16">
        <f>SUM(H113:H115)</f>
        <v>1141</v>
      </c>
      <c r="I112" s="17">
        <f>SUM(I113:I115)</f>
        <v>255</v>
      </c>
    </row>
    <row r="113" spans="1:9" ht="30">
      <c r="A113" s="18" t="s">
        <v>9</v>
      </c>
      <c r="B113" s="12">
        <f>SUM(C113:E113)</f>
        <v>77172</v>
      </c>
      <c r="C113" s="16">
        <f>6316+69821</f>
        <v>76137</v>
      </c>
      <c r="D113" s="16">
        <v>861</v>
      </c>
      <c r="E113" s="16">
        <v>174</v>
      </c>
      <c r="F113" s="12">
        <f>SUM(G113:I113)</f>
        <v>82731</v>
      </c>
      <c r="G113" s="16">
        <f>7085+74474</f>
        <v>81559</v>
      </c>
      <c r="H113" s="16">
        <v>972</v>
      </c>
      <c r="I113" s="17">
        <v>200</v>
      </c>
    </row>
    <row r="114" spans="1:9" ht="30">
      <c r="A114" s="18" t="s">
        <v>10</v>
      </c>
      <c r="B114" s="12">
        <f>SUM(C114:E114)</f>
        <v>856</v>
      </c>
      <c r="C114" s="16">
        <v>675</v>
      </c>
      <c r="D114" s="16">
        <v>133</v>
      </c>
      <c r="E114" s="16">
        <v>48</v>
      </c>
      <c r="F114" s="12">
        <f>SUM(G114:I114)</f>
        <v>1035</v>
      </c>
      <c r="G114" s="16">
        <v>837</v>
      </c>
      <c r="H114" s="16">
        <v>149</v>
      </c>
      <c r="I114" s="17">
        <v>49</v>
      </c>
    </row>
    <row r="115" spans="1:9" ht="30.75" thickBot="1">
      <c r="A115" s="25" t="s">
        <v>11</v>
      </c>
      <c r="B115" s="26">
        <f>SUM(C115:E115)</f>
        <v>171</v>
      </c>
      <c r="C115" s="27">
        <v>144</v>
      </c>
      <c r="D115" s="27">
        <v>19</v>
      </c>
      <c r="E115" s="27">
        <v>8</v>
      </c>
      <c r="F115" s="26">
        <f>SUM(G115:I115)</f>
        <v>196</v>
      </c>
      <c r="G115" s="27">
        <v>170</v>
      </c>
      <c r="H115" s="27">
        <v>20</v>
      </c>
      <c r="I115" s="28">
        <v>6</v>
      </c>
    </row>
  </sheetData>
  <sheetProtection/>
  <mergeCells count="6">
    <mergeCell ref="A2:A3"/>
    <mergeCell ref="B2:B3"/>
    <mergeCell ref="C2:E2"/>
    <mergeCell ref="F2:F3"/>
    <mergeCell ref="G2:I2"/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Turgut Shahmarli</dc:creator>
  <cp:keywords/>
  <dc:description/>
  <cp:lastModifiedBy>Turgut Shahmarli</cp:lastModifiedBy>
  <dcterms:created xsi:type="dcterms:W3CDTF">2022-01-06T19:19:53Z</dcterms:created>
  <dcterms:modified xsi:type="dcterms:W3CDTF">2023-11-27T12:44:59Z</dcterms:modified>
  <cp:category/>
  <cp:version/>
  <cp:contentType/>
  <cp:contentStatus/>
</cp:coreProperties>
</file>